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ocx" ContentType="application/vnd.openxmlformats-officedocument.wordprocessingml.document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F:\04_05_Workstudy_and_Methods_Engineering_IE223_Lab\Work_Study_and_Methods_Engineering\Lab_Readings\"/>
    </mc:Choice>
  </mc:AlternateContent>
  <xr:revisionPtr revIDLastSave="0" documentId="13_ncr:1_{83DC44A3-A9E4-4FD1-A449-6C9C1537D3B6}" xr6:coauthVersionLast="36" xr6:coauthVersionMax="36" xr10:uidLastSave="{00000000-0000-0000-0000-000000000000}"/>
  <bookViews>
    <workbookView xWindow="-108" yWindow="-108" windowWidth="23256" windowHeight="12576" xr2:uid="{00000000-000D-0000-FFFF-FFFF00000000}"/>
  </bookViews>
  <sheets>
    <sheet name="Lab_02-G1" sheetId="3" r:id="rId1"/>
    <sheet name="Lab_03-G1" sheetId="1" r:id="rId2"/>
    <sheet name="Lab_04-G1" sheetId="5" r:id="rId3"/>
    <sheet name="Lab_04-G2" sheetId="4" r:id="rId4"/>
    <sheet name="Lab_05_G1" sheetId="6" r:id="rId5"/>
    <sheet name="Lab_06_G1" sheetId="7" r:id="rId6"/>
    <sheet name="Lab_07_G1" sheetId="8" r:id="rId7"/>
    <sheet name="Lab_07_G1_Left or Right Hand" sheetId="9" r:id="rId8"/>
    <sheet name="Lab_07_Hand_Motion_Chart" sheetId="10" r:id="rId9"/>
    <sheet name="Lab_08_Flow_Chart" sheetId="11" r:id="rId10"/>
    <sheet name="Lab_09_String_Diagram" sheetId="12" r:id="rId11"/>
  </sheets>
  <definedNames>
    <definedName name="_xlnm.Print_Area" localSheetId="1">'Lab_03-G1'!$A$1:$S$27</definedName>
    <definedName name="_xlnm.Print_Area" localSheetId="4">Lab_05_G1!$A$1:$R$41</definedName>
    <definedName name="_xlnm.Print_Area" localSheetId="5">Lab_06_G1!$A$1:$R$41</definedName>
    <definedName name="_xlnm.Print_Area" localSheetId="7">'Lab_07_G1_Left or Right Hand'!$A$1:$R$41</definedName>
  </definedName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3" i="12" l="1"/>
  <c r="M2" i="12"/>
  <c r="M4" i="12" s="1"/>
  <c r="AH25" i="9" l="1"/>
  <c r="AG25" i="9"/>
  <c r="AF18" i="9"/>
  <c r="AF17" i="9"/>
  <c r="AF16" i="9"/>
  <c r="AF15" i="9"/>
  <c r="AF12" i="9"/>
  <c r="AF9" i="9"/>
  <c r="AF11" i="9" s="1"/>
  <c r="AH26" i="9"/>
  <c r="AG26" i="9"/>
  <c r="X9" i="9"/>
  <c r="X10" i="9" s="1"/>
  <c r="X11" i="9" s="1"/>
  <c r="X12" i="9" s="1"/>
  <c r="X13" i="9" s="1"/>
  <c r="X15" i="9" s="1"/>
  <c r="X16" i="9" s="1"/>
  <c r="X17" i="9" s="1"/>
  <c r="X18" i="9" s="1"/>
  <c r="P15" i="9"/>
  <c r="K18" i="9"/>
  <c r="P14" i="9" s="1"/>
  <c r="Q14" i="9" s="1"/>
  <c r="K17" i="9"/>
  <c r="P13" i="9" s="1"/>
  <c r="Q13" i="9" s="1"/>
  <c r="Q8" i="9"/>
  <c r="Q9" i="9"/>
  <c r="Q10" i="9"/>
  <c r="Q11" i="9"/>
  <c r="Q12" i="9"/>
  <c r="Q15" i="9"/>
  <c r="Q7" i="9"/>
  <c r="P19" i="7"/>
  <c r="R9" i="7"/>
  <c r="R10" i="7"/>
  <c r="R11" i="7"/>
  <c r="R12" i="7"/>
  <c r="R13" i="7"/>
  <c r="R14" i="7"/>
  <c r="R15" i="7"/>
  <c r="R16" i="7"/>
  <c r="R17" i="7"/>
  <c r="R8" i="7"/>
  <c r="R19" i="7" s="1"/>
  <c r="Q16" i="7"/>
  <c r="Q17" i="7"/>
  <c r="Q15" i="7"/>
  <c r="Q14" i="7"/>
  <c r="Q13" i="7"/>
  <c r="Q12" i="7"/>
  <c r="Q11" i="7"/>
  <c r="Q10" i="7"/>
  <c r="Q9" i="7"/>
  <c r="Q8" i="7"/>
  <c r="Q7" i="7"/>
  <c r="Q19" i="7" s="1"/>
  <c r="P17" i="6"/>
  <c r="Q8" i="6"/>
  <c r="Q9" i="6"/>
  <c r="Q10" i="6"/>
  <c r="Q11" i="6"/>
  <c r="Q12" i="6"/>
  <c r="Q13" i="6"/>
  <c r="Q14" i="6"/>
  <c r="Q15" i="6"/>
  <c r="Q7" i="6"/>
  <c r="Q17" i="6" s="1"/>
  <c r="D9" i="5"/>
  <c r="E8" i="5"/>
  <c r="E7" i="5"/>
  <c r="E6" i="5"/>
  <c r="E5" i="5"/>
  <c r="E4" i="5"/>
  <c r="E3" i="5"/>
  <c r="D9" i="4"/>
  <c r="E4" i="4"/>
  <c r="E5" i="4"/>
  <c r="E6" i="4"/>
  <c r="E7" i="4"/>
  <c r="E8" i="4"/>
  <c r="E3" i="4"/>
  <c r="I13" i="3"/>
  <c r="S14" i="3" s="1"/>
  <c r="Z6" i="3" s="1"/>
  <c r="F13" i="3"/>
  <c r="F12" i="3"/>
  <c r="I12" i="3" s="1"/>
  <c r="S13" i="3" s="1"/>
  <c r="Z4" i="3" s="1"/>
  <c r="F11" i="3"/>
  <c r="I11" i="3" s="1"/>
  <c r="S12" i="3" s="1"/>
  <c r="Z2" i="3" s="1"/>
  <c r="H3" i="3"/>
  <c r="K3" i="3" s="1"/>
  <c r="S3" i="3" s="1"/>
  <c r="S8" i="3" s="1"/>
  <c r="H4" i="3"/>
  <c r="K4" i="3" s="1"/>
  <c r="S4" i="3" s="1"/>
  <c r="S9" i="3" s="1"/>
  <c r="H2" i="3"/>
  <c r="K2" i="3" s="1"/>
  <c r="S2" i="3" s="1"/>
  <c r="S7" i="3" s="1"/>
  <c r="D8" i="3"/>
  <c r="C8" i="3"/>
  <c r="B8" i="3"/>
  <c r="A8" i="3"/>
  <c r="D5" i="3"/>
  <c r="D9" i="3"/>
  <c r="D10" i="3"/>
  <c r="D4" i="3"/>
  <c r="E19" i="1"/>
  <c r="E10" i="1"/>
  <c r="D19" i="1"/>
  <c r="H19" i="1" s="1"/>
  <c r="G23" i="1" s="1"/>
  <c r="C27" i="1" s="1"/>
  <c r="D18" i="1"/>
  <c r="H18" i="1" s="1"/>
  <c r="G22" i="1" s="1"/>
  <c r="C26" i="1" s="1"/>
  <c r="D10" i="1"/>
  <c r="H10" i="1" s="1"/>
  <c r="G21" i="1" s="1"/>
  <c r="C25" i="1" s="1"/>
  <c r="D9" i="1"/>
  <c r="H9" i="1" s="1"/>
  <c r="G20" i="1" s="1"/>
  <c r="C24" i="1" s="1"/>
  <c r="AF13" i="9" l="1"/>
  <c r="H5" i="3"/>
  <c r="K5" i="3" s="1"/>
  <c r="S5" i="3" s="1"/>
  <c r="S10" i="3" s="1"/>
  <c r="D10" i="5"/>
  <c r="AF10" i="9"/>
  <c r="D10" i="4"/>
  <c r="F14" i="3"/>
  <c r="I14" i="3" s="1"/>
  <c r="S15" i="3" s="1"/>
  <c r="Z8" i="3" s="1"/>
</calcChain>
</file>

<file path=xl/sharedStrings.xml><?xml version="1.0" encoding="utf-8"?>
<sst xmlns="http://schemas.openxmlformats.org/spreadsheetml/2006/main" count="446" uniqueCount="218">
  <si>
    <t>Random Method</t>
  </si>
  <si>
    <t>=</t>
  </si>
  <si>
    <t>Standard Method</t>
  </si>
  <si>
    <t>Standard Time=Basic Time*(1+Allowance)</t>
  </si>
  <si>
    <t>Minute of Basic Time</t>
  </si>
  <si>
    <t>Lab 03 Work study and time study Lab 27th March,2024</t>
  </si>
  <si>
    <t>Random method</t>
  </si>
  <si>
    <t>Lab 02, Work study and method engineering, 20th March, 2024</t>
  </si>
  <si>
    <t>Hannan Ahmed Siddiqui</t>
  </si>
  <si>
    <t>Zunaria Ramzan</t>
  </si>
  <si>
    <t>Barria Qasim</t>
  </si>
  <si>
    <t>Abubakar Atiq</t>
  </si>
  <si>
    <t>Minutes</t>
  </si>
  <si>
    <t>Basic Time from Random Methods of Hannan Ahmed Siddiqui</t>
  </si>
  <si>
    <t>Basic Time from Random Methods of Zunaria Ramzan</t>
  </si>
  <si>
    <t>Basic Time from Random Methods of Barria Qasim</t>
  </si>
  <si>
    <t>Basic Time from Random Methods of Abubakar Atiq</t>
  </si>
  <si>
    <t>Basic Time from Standard methods of Hannan Ahmed</t>
  </si>
  <si>
    <t>Basic Time from Standard methods of Zunaria Ramzan</t>
  </si>
  <si>
    <t>Basic Time from Standard methods of Barria Qasim</t>
  </si>
  <si>
    <t>Basic Time from Standard methods of Abubakar Atiq</t>
  </si>
  <si>
    <t>Standard time = Basic Time X Rating factor(1+Allowance)</t>
  </si>
  <si>
    <t>Standard time is also called SAM(Standard allowed minutes)</t>
  </si>
  <si>
    <t>Target=Shift time X No.  Of machine or operator/SAM</t>
  </si>
  <si>
    <t>Allowance</t>
  </si>
  <si>
    <t>Standard time of Hannan from Random method(min)</t>
  </si>
  <si>
    <t>Standard time of Zunaria from Random method(min)</t>
  </si>
  <si>
    <t>Standard time of Barria from Random method(min)</t>
  </si>
  <si>
    <t>Standard time of Abubakar from Random method(min)</t>
  </si>
  <si>
    <t>Target achieved by Hannan from Random Method</t>
  </si>
  <si>
    <t>Target achieved by Zunaria from Random Method</t>
  </si>
  <si>
    <t>Target achieved by Barria from Random Method</t>
  </si>
  <si>
    <t>Target achieved by Abubakar from Random Method</t>
  </si>
  <si>
    <t>Standard time of Hannan from Standard method(min)</t>
  </si>
  <si>
    <t>Standard time of Zunaria from Standard method(min)</t>
  </si>
  <si>
    <t>Standard time of Barria  from Standard method(min)</t>
  </si>
  <si>
    <t>Standard time of Abubakar from Standard method(min)</t>
  </si>
  <si>
    <t>Target Achieved by Hannan from standard method</t>
  </si>
  <si>
    <t>Target Achieved by Zunaria from standard method</t>
  </si>
  <si>
    <t>Target Achieved by Barria from standard method</t>
  </si>
  <si>
    <t>Target Achieved by Abubakar from standard method</t>
  </si>
  <si>
    <t>Serial No.</t>
  </si>
  <si>
    <t>Processes</t>
  </si>
  <si>
    <t>Idle</t>
  </si>
  <si>
    <t>Inspection</t>
  </si>
  <si>
    <t>Operator time</t>
  </si>
  <si>
    <t>Machine time</t>
  </si>
  <si>
    <t>Time in Second</t>
  </si>
  <si>
    <t>Time in Minutes</t>
  </si>
  <si>
    <t>Total Time in second:</t>
  </si>
  <si>
    <t>Total Time in Mintues:</t>
  </si>
  <si>
    <t>Lab 04 Workstudy and method Engineering Cycle Time: 03rd April, 2024</t>
  </si>
  <si>
    <t xml:space="preserve">Group-2: Hassan, </t>
  </si>
  <si>
    <t>Serial No#</t>
  </si>
  <si>
    <t>Operator</t>
  </si>
  <si>
    <t>Man</t>
  </si>
  <si>
    <t>Time</t>
  </si>
  <si>
    <t>Remarks</t>
  </si>
  <si>
    <t>Machine</t>
  </si>
  <si>
    <t>Summary:</t>
  </si>
  <si>
    <t>Idle time</t>
  </si>
  <si>
    <t>Working time</t>
  </si>
  <si>
    <t>Total Cycle Time</t>
  </si>
  <si>
    <t>Utilization in %</t>
  </si>
  <si>
    <t>Average of random method of Barira</t>
  </si>
  <si>
    <t>Average of Standard method of Barira by Using Column method</t>
  </si>
  <si>
    <t>Standard time of random method of Barira(Minutes)</t>
  </si>
  <si>
    <t>Standard time of standard method of Barira( Minutes)</t>
  </si>
  <si>
    <t>Target achieved by using random method from Barira</t>
  </si>
  <si>
    <t>Target achieved by using standard method from Barira</t>
  </si>
  <si>
    <t>Average of random method of Zunaria</t>
  </si>
  <si>
    <t>Average of Standard method of Zunaria by Using Row method</t>
  </si>
  <si>
    <t>Standard time of random method of Zunaria (Minutes)</t>
  </si>
  <si>
    <t>Standard time of standard method of Zunaria (Minutes)</t>
  </si>
  <si>
    <t>Target achieved by using random method from Zunaria</t>
  </si>
  <si>
    <t>Target achieved by using standard method from Zunaria</t>
  </si>
  <si>
    <t>b-1</t>
  </si>
  <si>
    <t>b-2</t>
  </si>
  <si>
    <t>b-3</t>
  </si>
  <si>
    <t>z-1</t>
  </si>
  <si>
    <t>z-2</t>
  </si>
  <si>
    <t>z-3</t>
  </si>
  <si>
    <t>Location:</t>
  </si>
  <si>
    <t>Date:</t>
  </si>
  <si>
    <t>Sr#</t>
  </si>
  <si>
    <t>Process Description</t>
  </si>
  <si>
    <t>Storage</t>
  </si>
  <si>
    <t>Operation</t>
  </si>
  <si>
    <t>Delay</t>
  </si>
  <si>
    <t>Transport</t>
  </si>
  <si>
    <t xml:space="preserve"> þ</t>
  </si>
  <si>
    <t>Prepared By:</t>
  </si>
  <si>
    <t>Check By:</t>
  </si>
  <si>
    <t>Verify By:</t>
  </si>
  <si>
    <t>Lab 05 Group 1: 23rd April, 2024</t>
  </si>
  <si>
    <t>UMT-108SEN-LAB</t>
  </si>
  <si>
    <t>23rd April, 2024</t>
  </si>
  <si>
    <t>To Draw the operation process chart of the part produced.</t>
  </si>
  <si>
    <t>Time in Seconds</t>
  </si>
  <si>
    <t>Assemble</t>
  </si>
  <si>
    <t>De-assemble</t>
  </si>
  <si>
    <t>Total Seconds</t>
  </si>
  <si>
    <t>Total Minutes</t>
  </si>
  <si>
    <t>Hannan, Abubakar, Barira, Zunaria</t>
  </si>
  <si>
    <t>Lab 06 Group 1: 15th May, 2024</t>
  </si>
  <si>
    <t>Distance in feet</t>
  </si>
  <si>
    <t>15th May, 2024</t>
  </si>
  <si>
    <t>Total Distance</t>
  </si>
  <si>
    <t>Operation (turning)</t>
  </si>
  <si>
    <t>6ft</t>
  </si>
  <si>
    <t>Date: 22nd May, 2024</t>
  </si>
  <si>
    <t>Workstudy and method engineering</t>
  </si>
  <si>
    <t>Lab 07 Group 1: 22nd May, 2024</t>
  </si>
  <si>
    <t>Barira, Abubakar, Hannan, Zunaria</t>
  </si>
  <si>
    <t>22nd May, 2024</t>
  </si>
  <si>
    <t>F2022031002, 10, 16, 17</t>
  </si>
  <si>
    <t>To study fundamental hand motin and development of right-hand process chart with the help of camera.</t>
  </si>
  <si>
    <t>Pin board and Pins are present in the storage.</t>
  </si>
  <si>
    <t>Pin board and Pins are transported to the work center.</t>
  </si>
  <si>
    <t>Row method is used to entered pins.</t>
  </si>
  <si>
    <t>Basic Time is recorded for row method.</t>
  </si>
  <si>
    <t>Colunm method is used to entered pins.</t>
  </si>
  <si>
    <t>Basic Time is recorded for column method.</t>
  </si>
  <si>
    <t>Standard time is recorded under row method</t>
  </si>
  <si>
    <t>Standard time is recorded under column method</t>
  </si>
  <si>
    <t>Operator performance is inspected.</t>
  </si>
  <si>
    <t>Standard time under row method</t>
  </si>
  <si>
    <t>Standard time under column method</t>
  </si>
  <si>
    <t>Right-Hand Chart of Operator</t>
  </si>
  <si>
    <t>Serial No</t>
  </si>
  <si>
    <t>Name of Motion</t>
  </si>
  <si>
    <t>Description</t>
  </si>
  <si>
    <t>TMU</t>
  </si>
  <si>
    <t>Fundamental of Hand Motions</t>
  </si>
  <si>
    <t>Search (sh)</t>
  </si>
  <si>
    <t>Select (st)</t>
  </si>
  <si>
    <t>Grasp (G)</t>
  </si>
  <si>
    <t>Transport empty (TE)</t>
  </si>
  <si>
    <t>Transport loaded (TL)</t>
  </si>
  <si>
    <t>Hold (H)</t>
  </si>
  <si>
    <t>Release load (RL)</t>
  </si>
  <si>
    <t>Position (P)</t>
  </si>
  <si>
    <t>Pre-position (PP)</t>
  </si>
  <si>
    <t>Inspect (I)</t>
  </si>
  <si>
    <t>Assemble (A)</t>
  </si>
  <si>
    <t>Dissassemble (DA)</t>
  </si>
  <si>
    <t>USE (U)</t>
  </si>
  <si>
    <t>Unavoidable delay (UD)</t>
  </si>
  <si>
    <t>Avoidable delay (AD)</t>
  </si>
  <si>
    <t>Plan (Pn)</t>
  </si>
  <si>
    <t>Rest for overcoming fatigue -R-</t>
  </si>
  <si>
    <t>Therblings Symbol</t>
  </si>
  <si>
    <t>Group of activities</t>
  </si>
  <si>
    <t>1 Effective Operation</t>
  </si>
  <si>
    <t>Name of Activity</t>
  </si>
  <si>
    <t>Use</t>
  </si>
  <si>
    <t>Disassemble</t>
  </si>
  <si>
    <t>2 Manual of Visual Identification</t>
  </si>
  <si>
    <t>Search</t>
  </si>
  <si>
    <t>Find</t>
  </si>
  <si>
    <t>Select</t>
  </si>
  <si>
    <t>Inspect</t>
  </si>
  <si>
    <t>3 Control Activity</t>
  </si>
  <si>
    <t>Grasp</t>
  </si>
  <si>
    <t>Release Load</t>
  </si>
  <si>
    <t>Hold</t>
  </si>
  <si>
    <t>4 Precise Movements</t>
  </si>
  <si>
    <t>Position</t>
  </si>
  <si>
    <t>Pre-position</t>
  </si>
  <si>
    <t>5 General Movement</t>
  </si>
  <si>
    <t>Transport Load</t>
  </si>
  <si>
    <t>Transport Empty</t>
  </si>
  <si>
    <t>6 Delay</t>
  </si>
  <si>
    <t>Plan</t>
  </si>
  <si>
    <t>Rest for overcoming fatigue</t>
  </si>
  <si>
    <t>Unavoidable delay</t>
  </si>
  <si>
    <t>Avoidable delay</t>
  </si>
  <si>
    <t>Transport empty</t>
  </si>
  <si>
    <t xml:space="preserve">Draw TE </t>
  </si>
  <si>
    <t>Draw St</t>
  </si>
  <si>
    <t>Transport Loaded</t>
  </si>
  <si>
    <t>Draw G</t>
  </si>
  <si>
    <t>Draw TL</t>
  </si>
  <si>
    <t>Draw P</t>
  </si>
  <si>
    <t>Group 1</t>
  </si>
  <si>
    <t xml:space="preserve">Barira,Abubakar Hannan, Zunaria, </t>
  </si>
  <si>
    <t>BSIE</t>
  </si>
  <si>
    <t>Pin board 1 (Hannan, Zunaria)</t>
  </si>
  <si>
    <t>Pin Board 2 (Abubakar, Barira)</t>
  </si>
  <si>
    <t>Transport loaded</t>
  </si>
  <si>
    <t>Draw Tl</t>
  </si>
  <si>
    <t>Draw A</t>
  </si>
  <si>
    <t>Draw RL</t>
  </si>
  <si>
    <t>Move the pins from storage</t>
  </si>
  <si>
    <t>Select appropriate board and work center</t>
  </si>
  <si>
    <t>Pick the pins</t>
  </si>
  <si>
    <t>Transfer pins to board</t>
  </si>
  <si>
    <t>Starting using row method</t>
  </si>
  <si>
    <t>starting using column method</t>
  </si>
  <si>
    <t>Fix all pins</t>
  </si>
  <si>
    <t>Push back hand</t>
  </si>
  <si>
    <t>TMU(Time Measuring Unit) (1second=27.78 TMU)</t>
  </si>
  <si>
    <t>Lab 07</t>
  </si>
  <si>
    <t>Workstudy and Method Engineering IE223L</t>
  </si>
  <si>
    <t>Prepared By</t>
  </si>
  <si>
    <t>Checked by</t>
  </si>
  <si>
    <t>Lab 08</t>
  </si>
  <si>
    <t xml:space="preserve"> To Draw the flow chart of the part produced.</t>
  </si>
  <si>
    <t>Flow chart design from OEL (Hiscon Engineers)</t>
  </si>
  <si>
    <t>Group 1: Abubakar, Barira, Hannan, Zunaria</t>
  </si>
  <si>
    <t>Lab 09: String Diagram</t>
  </si>
  <si>
    <t>Before</t>
  </si>
  <si>
    <t>Start</t>
  </si>
  <si>
    <t>End</t>
  </si>
  <si>
    <t>After</t>
  </si>
  <si>
    <t>Group 1:</t>
  </si>
  <si>
    <t>Abubakar , Barira, Hannan, Zunaria</t>
  </si>
  <si>
    <t>F2022031002, F2022031016, F2022031010, F2022031017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</si>
</sst>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8"/>
      <color theme="1"/>
      <name val="Wingdings"/>
      <charset val="2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87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0" fillId="0" borderId="3" xfId="0" applyBorder="1" applyAlignment="1">
      <alignment horizontal="center" vertical="center"/>
    </xf>
    <xf numFmtId="0" fontId="0" fillId="0" borderId="3" xfId="0" applyBorder="1"/>
    <xf numFmtId="0" fontId="0" fillId="0" borderId="1" xfId="0" applyBorder="1" applyAlignment="1">
      <alignment horizontal="center"/>
    </xf>
    <xf numFmtId="0" fontId="0" fillId="0" borderId="0" xfId="0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center"/>
    </xf>
    <xf numFmtId="0" fontId="2" fillId="0" borderId="1" xfId="0" applyFont="1" applyBorder="1"/>
    <xf numFmtId="0" fontId="3" fillId="0" borderId="14" xfId="0" applyFont="1" applyBorder="1" applyAlignment="1">
      <alignment vertical="center"/>
    </xf>
    <xf numFmtId="0" fontId="4" fillId="0" borderId="0" xfId="0" applyFont="1"/>
    <xf numFmtId="0" fontId="3" fillId="0" borderId="1" xfId="0" applyFont="1" applyBorder="1" applyAlignment="1">
      <alignment vertical="center"/>
    </xf>
    <xf numFmtId="0" fontId="2" fillId="0" borderId="0" xfId="0" applyFont="1" applyAlignment="1">
      <alignment horizontal="left"/>
    </xf>
    <xf numFmtId="0" fontId="4" fillId="0" borderId="0" xfId="0" applyFont="1" applyAlignment="1">
      <alignment horizontal="center"/>
    </xf>
    <xf numFmtId="0" fontId="4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/>
    </xf>
    <xf numFmtId="0" fontId="5" fillId="0" borderId="1" xfId="0" applyFont="1" applyBorder="1"/>
    <xf numFmtId="0" fontId="2" fillId="2" borderId="1" xfId="0" applyFont="1" applyFill="1" applyBorder="1"/>
    <xf numFmtId="0" fontId="5" fillId="0" borderId="1" xfId="0" applyFont="1" applyBorder="1" applyAlignment="1">
      <alignment horizontal="center"/>
    </xf>
    <xf numFmtId="0" fontId="7" fillId="0" borderId="1" xfId="0" applyFont="1" applyBorder="1" applyAlignment="1">
      <alignment horizontal="center"/>
    </xf>
    <xf numFmtId="0" fontId="4" fillId="0" borderId="1" xfId="0" applyFont="1" applyBorder="1"/>
    <xf numFmtId="0" fontId="0" fillId="0" borderId="0" xfId="0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Font="1"/>
    <xf numFmtId="0" fontId="2" fillId="0" borderId="1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0" fillId="0" borderId="1" xfId="0" applyBorder="1" applyAlignment="1">
      <alignment vertical="center"/>
    </xf>
    <xf numFmtId="0" fontId="9" fillId="0" borderId="0" xfId="0" applyFont="1"/>
    <xf numFmtId="0" fontId="0" fillId="0" borderId="1" xfId="0" applyBorder="1" applyAlignment="1">
      <alignment horizontal="center" vertical="center"/>
    </xf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2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0" fillId="0" borderId="2" xfId="0" applyBorder="1"/>
    <xf numFmtId="0" fontId="0" fillId="0" borderId="0" xfId="0"/>
    <xf numFmtId="0" fontId="0" fillId="0" borderId="1" xfId="0" applyBorder="1" applyAlignment="1">
      <alignment horizontal="center"/>
    </xf>
    <xf numFmtId="0" fontId="0" fillId="0" borderId="0" xfId="0" applyAlignment="1">
      <alignment horizontal="center" vertical="center"/>
    </xf>
    <xf numFmtId="0" fontId="2" fillId="0" borderId="11" xfId="0" applyFont="1" applyBorder="1" applyAlignment="1">
      <alignment horizontal="left" vertical="center" wrapText="1"/>
    </xf>
    <xf numFmtId="0" fontId="2" fillId="0" borderId="12" xfId="0" applyFont="1" applyBorder="1" applyAlignment="1">
      <alignment horizontal="left" vertical="center" wrapText="1"/>
    </xf>
    <xf numFmtId="0" fontId="2" fillId="0" borderId="13" xfId="0" applyFont="1" applyBorder="1" applyAlignment="1">
      <alignment horizontal="left" vertical="center" wrapText="1"/>
    </xf>
    <xf numFmtId="0" fontId="2" fillId="0" borderId="0" xfId="0" applyFont="1"/>
    <xf numFmtId="0" fontId="2" fillId="0" borderId="9" xfId="0" applyFont="1" applyBorder="1" applyAlignment="1">
      <alignment horizontal="center"/>
    </xf>
    <xf numFmtId="0" fontId="2" fillId="0" borderId="9" xfId="0" applyFont="1" applyBorder="1"/>
    <xf numFmtId="0" fontId="2" fillId="0" borderId="1" xfId="0" applyFont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2" fillId="0" borderId="0" xfId="0" applyFont="1" applyAlignment="1">
      <alignment horizontal="left"/>
    </xf>
    <xf numFmtId="0" fontId="2" fillId="0" borderId="1" xfId="0" applyFont="1" applyBorder="1" applyAlignment="1">
      <alignment horizontal="center" textRotation="45"/>
    </xf>
    <xf numFmtId="0" fontId="2" fillId="0" borderId="1" xfId="0" applyFont="1" applyBorder="1"/>
    <xf numFmtId="0" fontId="6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 vertical="center" textRotation="45"/>
    </xf>
    <xf numFmtId="0" fontId="6" fillId="0" borderId="11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  <xf numFmtId="0" fontId="6" fillId="0" borderId="13" xfId="0" applyFont="1" applyBorder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2" fillId="0" borderId="5" xfId="0" applyFont="1" applyBorder="1"/>
    <xf numFmtId="0" fontId="2" fillId="0" borderId="5" xfId="0" applyFont="1" applyBorder="1" applyAlignment="1">
      <alignment horizontal="left"/>
    </xf>
    <xf numFmtId="0" fontId="2" fillId="0" borderId="11" xfId="0" applyFont="1" applyBorder="1" applyAlignment="1">
      <alignment horizontal="center" vertical="center" wrapText="1"/>
    </xf>
    <xf numFmtId="0" fontId="2" fillId="0" borderId="12" xfId="0" applyFont="1" applyBorder="1" applyAlignment="1">
      <alignment horizontal="center" vertical="center" wrapText="1"/>
    </xf>
    <xf numFmtId="0" fontId="2" fillId="0" borderId="13" xfId="0" applyFont="1" applyBorder="1" applyAlignment="1">
      <alignment horizontal="center" vertical="center" wrapText="1"/>
    </xf>
    <xf numFmtId="0" fontId="2" fillId="0" borderId="14" xfId="0" applyFont="1" applyBorder="1" applyAlignment="1">
      <alignment horizontal="center" vertical="center" textRotation="45"/>
    </xf>
    <xf numFmtId="0" fontId="2" fillId="0" borderId="15" xfId="0" applyFont="1" applyBorder="1" applyAlignment="1">
      <alignment horizontal="center" vertical="center" textRotation="45"/>
    </xf>
    <xf numFmtId="0" fontId="2" fillId="0" borderId="3" xfId="0" applyFont="1" applyBorder="1" applyAlignment="1">
      <alignment horizontal="center" vertical="center" textRotation="45"/>
    </xf>
    <xf numFmtId="0" fontId="2" fillId="3" borderId="11" xfId="0" applyFont="1" applyFill="1" applyBorder="1" applyAlignment="1">
      <alignment horizontal="center" vertical="center" wrapText="1"/>
    </xf>
    <xf numFmtId="0" fontId="2" fillId="3" borderId="12" xfId="0" applyFont="1" applyFill="1" applyBorder="1" applyAlignment="1">
      <alignment horizontal="center" vertical="center" wrapText="1"/>
    </xf>
    <xf numFmtId="0" fontId="2" fillId="3" borderId="13" xfId="0" applyFont="1" applyFill="1" applyBorder="1" applyAlignment="1">
      <alignment horizontal="center" vertical="center" wrapText="1"/>
    </xf>
    <xf numFmtId="0" fontId="2" fillId="0" borderId="14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/>
    </xf>
    <xf numFmtId="0" fontId="2" fillId="0" borderId="13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10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Graph</a:t>
            </a:r>
            <a:r>
              <a:rPr lang="en-US" baseline="0"/>
              <a:t> of random and standard method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8100" cap="flat" cmpd="dbl" algn="ctr">
              <a:solidFill>
                <a:schemeClr val="accent2"/>
              </a:solidFill>
              <a:miter lim="800000"/>
            </a:ln>
            <a:effectLst/>
          </c:spPr>
          <c:marker>
            <c:symbol val="none"/>
          </c:marker>
          <c:val>
            <c:numRef>
              <c:f>'Lab_03-G1'!$M$2:$M$7</c:f>
              <c:numCache>
                <c:formatCode>General</c:formatCode>
                <c:ptCount val="6"/>
                <c:pt idx="0">
                  <c:v>42.54</c:v>
                </c:pt>
                <c:pt idx="1">
                  <c:v>46.1</c:v>
                </c:pt>
                <c:pt idx="2">
                  <c:v>39.49</c:v>
                </c:pt>
                <c:pt idx="3">
                  <c:v>43.79</c:v>
                </c:pt>
                <c:pt idx="4">
                  <c:v>43.27</c:v>
                </c:pt>
                <c:pt idx="5">
                  <c:v>38.17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5DC-41D3-A995-39BEB3CB6EFE}"/>
            </c:ext>
          </c:extLst>
        </c:ser>
        <c:ser>
          <c:idx val="1"/>
          <c:order val="1"/>
          <c:spPr>
            <a:ln w="38100" cap="flat" cmpd="dbl" algn="ctr">
              <a:solidFill>
                <a:schemeClr val="accent4"/>
              </a:solidFill>
              <a:miter lim="800000"/>
            </a:ln>
            <a:effectLst/>
          </c:spPr>
          <c:marker>
            <c:symbol val="none"/>
          </c:marker>
          <c:val>
            <c:numRef>
              <c:f>'Lab_03-G1'!$O$2:$O$7</c:f>
              <c:numCache>
                <c:formatCode>General</c:formatCode>
                <c:ptCount val="6"/>
                <c:pt idx="0">
                  <c:v>42.1</c:v>
                </c:pt>
                <c:pt idx="1">
                  <c:v>38.909999999999997</c:v>
                </c:pt>
                <c:pt idx="2">
                  <c:v>45.04</c:v>
                </c:pt>
                <c:pt idx="3">
                  <c:v>38.9</c:v>
                </c:pt>
                <c:pt idx="4">
                  <c:v>42.42</c:v>
                </c:pt>
                <c:pt idx="5">
                  <c:v>36.97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5DC-41D3-A995-39BEB3CB6E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8502640"/>
        <c:axId val="518500120"/>
      </c:lineChart>
      <c:catAx>
        <c:axId val="5185026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Productivity Achieved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500120"/>
        <c:crosses val="autoZero"/>
        <c:auto val="1"/>
        <c:lblAlgn val="ctr"/>
        <c:lblOffset val="100"/>
        <c:noMultiLvlLbl val="0"/>
      </c:catAx>
      <c:valAx>
        <c:axId val="518500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 (second)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5026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38100" cap="flat" cmpd="dbl" algn="ctr">
        <a:solidFill>
          <a:schemeClr val="phClr"/>
        </a:solidFill>
        <a:miter lim="800000"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 cap="flat" cmpd="sng" algn="ctr">
        <a:solidFill>
          <a:schemeClr val="lt1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tx1"/>
    </cs:fontRef>
    <cs:spPr>
      <a:ln w="9525">
        <a:solidFill>
          <a:schemeClr val="tx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  <a:alpha val="32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5000"/>
            <a:lumOff val="95000"/>
            <a:alpha val="32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tx1"/>
        </a:solidFill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/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2700" cap="rnd"/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17.png"/><Relationship Id="rId18" Type="http://schemas.openxmlformats.org/officeDocument/2006/relationships/image" Target="../media/image22.png"/><Relationship Id="rId3" Type="http://schemas.openxmlformats.org/officeDocument/2006/relationships/image" Target="../media/image3.png"/><Relationship Id="rId21" Type="http://schemas.openxmlformats.org/officeDocument/2006/relationships/image" Target="../media/image25.png"/><Relationship Id="rId7" Type="http://schemas.openxmlformats.org/officeDocument/2006/relationships/image" Target="../media/image11.png"/><Relationship Id="rId12" Type="http://schemas.openxmlformats.org/officeDocument/2006/relationships/image" Target="../media/image16.png"/><Relationship Id="rId17" Type="http://schemas.openxmlformats.org/officeDocument/2006/relationships/image" Target="../media/image21.png"/><Relationship Id="rId2" Type="http://schemas.openxmlformats.org/officeDocument/2006/relationships/image" Target="../media/image2.png"/><Relationship Id="rId16" Type="http://schemas.openxmlformats.org/officeDocument/2006/relationships/image" Target="../media/image20.png"/><Relationship Id="rId20" Type="http://schemas.openxmlformats.org/officeDocument/2006/relationships/image" Target="../media/image24.png"/><Relationship Id="rId1" Type="http://schemas.openxmlformats.org/officeDocument/2006/relationships/image" Target="../media/image1.png"/><Relationship Id="rId6" Type="http://schemas.openxmlformats.org/officeDocument/2006/relationships/image" Target="../media/image10.png"/><Relationship Id="rId11" Type="http://schemas.openxmlformats.org/officeDocument/2006/relationships/image" Target="../media/image15.png"/><Relationship Id="rId5" Type="http://schemas.openxmlformats.org/officeDocument/2006/relationships/image" Target="../media/image5.png"/><Relationship Id="rId15" Type="http://schemas.openxmlformats.org/officeDocument/2006/relationships/image" Target="../media/image19.png"/><Relationship Id="rId10" Type="http://schemas.openxmlformats.org/officeDocument/2006/relationships/image" Target="../media/image14.png"/><Relationship Id="rId19" Type="http://schemas.openxmlformats.org/officeDocument/2006/relationships/image" Target="../media/image23.png"/><Relationship Id="rId4" Type="http://schemas.openxmlformats.org/officeDocument/2006/relationships/image" Target="../media/image4.png"/><Relationship Id="rId9" Type="http://schemas.openxmlformats.org/officeDocument/2006/relationships/image" Target="../media/image13.png"/><Relationship Id="rId14" Type="http://schemas.openxmlformats.org/officeDocument/2006/relationships/image" Target="../media/image18.png"/><Relationship Id="rId22" Type="http://schemas.openxmlformats.org/officeDocument/2006/relationships/image" Target="../media/image2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8.emf"/><Relationship Id="rId2" Type="http://schemas.openxmlformats.org/officeDocument/2006/relationships/image" Target="../media/image7.emf"/><Relationship Id="rId1" Type="http://schemas.openxmlformats.org/officeDocument/2006/relationships/image" Target="../media/image6.emf"/><Relationship Id="rId4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38100</xdr:colOff>
      <xdr:row>7</xdr:row>
      <xdr:rowOff>22860</xdr:rowOff>
    </xdr:from>
    <xdr:to>
      <xdr:col>18</xdr:col>
      <xdr:colOff>160020</xdr:colOff>
      <xdr:row>20</xdr:row>
      <xdr:rowOff>129540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130628</xdr:colOff>
      <xdr:row>4</xdr:row>
      <xdr:rowOff>217717</xdr:rowOff>
    </xdr:from>
    <xdr:to>
      <xdr:col>10</xdr:col>
      <xdr:colOff>832756</xdr:colOff>
      <xdr:row>4</xdr:row>
      <xdr:rowOff>1393403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4" t="6695" r="66786" b="68248"/>
        <a:stretch/>
      </xdr:blipFill>
      <xdr:spPr>
        <a:xfrm>
          <a:off x="10745288" y="812077"/>
          <a:ext cx="702128" cy="671678"/>
        </a:xfrm>
        <a:prstGeom prst="rect">
          <a:avLst/>
        </a:prstGeom>
      </xdr:spPr>
    </xdr:pic>
    <xdr:clientData/>
  </xdr:twoCellAnchor>
  <xdr:twoCellAnchor editAs="oneCell">
    <xdr:from>
      <xdr:col>11</xdr:col>
      <xdr:colOff>346581</xdr:colOff>
      <xdr:row>4</xdr:row>
      <xdr:rowOff>213074</xdr:rowOff>
    </xdr:from>
    <xdr:to>
      <xdr:col>11</xdr:col>
      <xdr:colOff>896310</xdr:colOff>
      <xdr:row>4</xdr:row>
      <xdr:rowOff>1359184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" t="9618" r="87809" b="68425"/>
        <a:stretch/>
      </xdr:blipFill>
      <xdr:spPr>
        <a:xfrm>
          <a:off x="12058521" y="807434"/>
          <a:ext cx="549729" cy="634482"/>
        </a:xfrm>
        <a:prstGeom prst="rect">
          <a:avLst/>
        </a:prstGeom>
      </xdr:spPr>
    </xdr:pic>
    <xdr:clientData/>
  </xdr:twoCellAnchor>
  <xdr:twoCellAnchor editAs="oneCell">
    <xdr:from>
      <xdr:col>13</xdr:col>
      <xdr:colOff>186805</xdr:colOff>
      <xdr:row>4</xdr:row>
      <xdr:rowOff>163112</xdr:rowOff>
    </xdr:from>
    <xdr:to>
      <xdr:col>13</xdr:col>
      <xdr:colOff>1153886</xdr:colOff>
      <xdr:row>4</xdr:row>
      <xdr:rowOff>1426599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0" t="12325" r="79553" b="57916"/>
        <a:stretch/>
      </xdr:blipFill>
      <xdr:spPr>
        <a:xfrm>
          <a:off x="9472319" y="1121055"/>
          <a:ext cx="967081" cy="1263487"/>
        </a:xfrm>
        <a:prstGeom prst="rect">
          <a:avLst/>
        </a:prstGeom>
      </xdr:spPr>
    </xdr:pic>
    <xdr:clientData/>
  </xdr:twoCellAnchor>
  <xdr:twoCellAnchor editAs="oneCell">
    <xdr:from>
      <xdr:col>14</xdr:col>
      <xdr:colOff>100943</xdr:colOff>
      <xdr:row>4</xdr:row>
      <xdr:rowOff>259280</xdr:rowOff>
    </xdr:from>
    <xdr:to>
      <xdr:col>14</xdr:col>
      <xdr:colOff>1151414</xdr:colOff>
      <xdr:row>4</xdr:row>
      <xdr:rowOff>1335876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2" t="9018" r="82632" b="72645"/>
        <a:stretch/>
      </xdr:blipFill>
      <xdr:spPr>
        <a:xfrm>
          <a:off x="10594772" y="1217223"/>
          <a:ext cx="1050471" cy="1076596"/>
        </a:xfrm>
        <a:prstGeom prst="rect">
          <a:avLst/>
        </a:prstGeom>
      </xdr:spPr>
    </xdr:pic>
    <xdr:clientData/>
  </xdr:twoCellAnchor>
  <xdr:twoCellAnchor editAs="oneCell">
    <xdr:from>
      <xdr:col>12</xdr:col>
      <xdr:colOff>46033</xdr:colOff>
      <xdr:row>4</xdr:row>
      <xdr:rowOff>185059</xdr:rowOff>
    </xdr:from>
    <xdr:to>
      <xdr:col>12</xdr:col>
      <xdr:colOff>1006928</xdr:colOff>
      <xdr:row>4</xdr:row>
      <xdr:rowOff>1339967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1" t="6913" r="78851" b="69640"/>
        <a:stretch/>
      </xdr:blipFill>
      <xdr:spPr>
        <a:xfrm>
          <a:off x="13312453" y="779419"/>
          <a:ext cx="960895" cy="612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130628</xdr:colOff>
      <xdr:row>4</xdr:row>
      <xdr:rowOff>217717</xdr:rowOff>
    </xdr:from>
    <xdr:to>
      <xdr:col>10</xdr:col>
      <xdr:colOff>832756</xdr:colOff>
      <xdr:row>4</xdr:row>
      <xdr:rowOff>1393403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4" t="6695" r="66786" b="68248"/>
        <a:stretch/>
      </xdr:blipFill>
      <xdr:spPr>
        <a:xfrm>
          <a:off x="6226628" y="1406437"/>
          <a:ext cx="702128" cy="1175686"/>
        </a:xfrm>
        <a:prstGeom prst="rect">
          <a:avLst/>
        </a:prstGeom>
      </xdr:spPr>
    </xdr:pic>
    <xdr:clientData/>
  </xdr:twoCellAnchor>
  <xdr:twoCellAnchor editAs="oneCell">
    <xdr:from>
      <xdr:col>11</xdr:col>
      <xdr:colOff>346581</xdr:colOff>
      <xdr:row>4</xdr:row>
      <xdr:rowOff>213074</xdr:rowOff>
    </xdr:from>
    <xdr:to>
      <xdr:col>11</xdr:col>
      <xdr:colOff>896310</xdr:colOff>
      <xdr:row>4</xdr:row>
      <xdr:rowOff>1359184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" t="9618" r="87809" b="68425"/>
        <a:stretch/>
      </xdr:blipFill>
      <xdr:spPr>
        <a:xfrm>
          <a:off x="7501761" y="1401794"/>
          <a:ext cx="549729" cy="1146110"/>
        </a:xfrm>
        <a:prstGeom prst="rect">
          <a:avLst/>
        </a:prstGeom>
      </xdr:spPr>
    </xdr:pic>
    <xdr:clientData/>
  </xdr:twoCellAnchor>
  <xdr:twoCellAnchor editAs="oneCell">
    <xdr:from>
      <xdr:col>13</xdr:col>
      <xdr:colOff>186805</xdr:colOff>
      <xdr:row>4</xdr:row>
      <xdr:rowOff>163112</xdr:rowOff>
    </xdr:from>
    <xdr:to>
      <xdr:col>13</xdr:col>
      <xdr:colOff>1153886</xdr:colOff>
      <xdr:row>4</xdr:row>
      <xdr:rowOff>1426599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0" t="12325" r="79553" b="57916"/>
        <a:stretch/>
      </xdr:blipFill>
      <xdr:spPr>
        <a:xfrm>
          <a:off x="9475585" y="1351832"/>
          <a:ext cx="967081" cy="1263487"/>
        </a:xfrm>
        <a:prstGeom prst="rect">
          <a:avLst/>
        </a:prstGeom>
      </xdr:spPr>
    </xdr:pic>
    <xdr:clientData/>
  </xdr:twoCellAnchor>
  <xdr:twoCellAnchor editAs="oneCell">
    <xdr:from>
      <xdr:col>14</xdr:col>
      <xdr:colOff>100943</xdr:colOff>
      <xdr:row>4</xdr:row>
      <xdr:rowOff>259280</xdr:rowOff>
    </xdr:from>
    <xdr:to>
      <xdr:col>14</xdr:col>
      <xdr:colOff>1151414</xdr:colOff>
      <xdr:row>4</xdr:row>
      <xdr:rowOff>1335876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2" t="9018" r="82632" b="72645"/>
        <a:stretch/>
      </xdr:blipFill>
      <xdr:spPr>
        <a:xfrm>
          <a:off x="10593683" y="1448000"/>
          <a:ext cx="1050471" cy="1076596"/>
        </a:xfrm>
        <a:prstGeom prst="rect">
          <a:avLst/>
        </a:prstGeom>
      </xdr:spPr>
    </xdr:pic>
    <xdr:clientData/>
  </xdr:twoCellAnchor>
  <xdr:twoCellAnchor editAs="oneCell">
    <xdr:from>
      <xdr:col>12</xdr:col>
      <xdr:colOff>46033</xdr:colOff>
      <xdr:row>4</xdr:row>
      <xdr:rowOff>185059</xdr:rowOff>
    </xdr:from>
    <xdr:to>
      <xdr:col>12</xdr:col>
      <xdr:colOff>1006928</xdr:colOff>
      <xdr:row>4</xdr:row>
      <xdr:rowOff>1339967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1" t="6913" r="78851" b="69640"/>
        <a:stretch/>
      </xdr:blipFill>
      <xdr:spPr>
        <a:xfrm>
          <a:off x="8298493" y="1373779"/>
          <a:ext cx="960895" cy="115490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2</xdr:row>
          <xdr:rowOff>60960</xdr:rowOff>
        </xdr:from>
        <xdr:to>
          <xdr:col>0</xdr:col>
          <xdr:colOff>998220</xdr:colOff>
          <xdr:row>5</xdr:row>
          <xdr:rowOff>30480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6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9</xdr:row>
          <xdr:rowOff>175260</xdr:rowOff>
        </xdr:from>
        <xdr:to>
          <xdr:col>1</xdr:col>
          <xdr:colOff>1150620</xdr:colOff>
          <xdr:row>12</xdr:row>
          <xdr:rowOff>144780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6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6</xdr:row>
          <xdr:rowOff>22860</xdr:rowOff>
        </xdr:from>
        <xdr:to>
          <xdr:col>1</xdr:col>
          <xdr:colOff>1127760</xdr:colOff>
          <xdr:row>8</xdr:row>
          <xdr:rowOff>175260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6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14</xdr:row>
          <xdr:rowOff>0</xdr:rowOff>
        </xdr:from>
        <xdr:to>
          <xdr:col>0</xdr:col>
          <xdr:colOff>914400</xdr:colOff>
          <xdr:row>18</xdr:row>
          <xdr:rowOff>60960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6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130628</xdr:colOff>
      <xdr:row>4</xdr:row>
      <xdr:rowOff>217717</xdr:rowOff>
    </xdr:from>
    <xdr:to>
      <xdr:col>10</xdr:col>
      <xdr:colOff>832756</xdr:colOff>
      <xdr:row>4</xdr:row>
      <xdr:rowOff>1393403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4" t="6695" r="66786" b="68248"/>
        <a:stretch/>
      </xdr:blipFill>
      <xdr:spPr>
        <a:xfrm>
          <a:off x="6226628" y="1406437"/>
          <a:ext cx="702128" cy="1175686"/>
        </a:xfrm>
        <a:prstGeom prst="rect">
          <a:avLst/>
        </a:prstGeom>
      </xdr:spPr>
    </xdr:pic>
    <xdr:clientData/>
  </xdr:twoCellAnchor>
  <xdr:twoCellAnchor editAs="oneCell">
    <xdr:from>
      <xdr:col>11</xdr:col>
      <xdr:colOff>346581</xdr:colOff>
      <xdr:row>4</xdr:row>
      <xdr:rowOff>213074</xdr:rowOff>
    </xdr:from>
    <xdr:to>
      <xdr:col>11</xdr:col>
      <xdr:colOff>896310</xdr:colOff>
      <xdr:row>4</xdr:row>
      <xdr:rowOff>1359184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" t="9618" r="87809" b="68425"/>
        <a:stretch/>
      </xdr:blipFill>
      <xdr:spPr>
        <a:xfrm>
          <a:off x="7501761" y="1401794"/>
          <a:ext cx="549729" cy="1146110"/>
        </a:xfrm>
        <a:prstGeom prst="rect">
          <a:avLst/>
        </a:prstGeom>
      </xdr:spPr>
    </xdr:pic>
    <xdr:clientData/>
  </xdr:twoCellAnchor>
  <xdr:twoCellAnchor editAs="oneCell">
    <xdr:from>
      <xdr:col>13</xdr:col>
      <xdr:colOff>186805</xdr:colOff>
      <xdr:row>4</xdr:row>
      <xdr:rowOff>163112</xdr:rowOff>
    </xdr:from>
    <xdr:to>
      <xdr:col>13</xdr:col>
      <xdr:colOff>1153886</xdr:colOff>
      <xdr:row>4</xdr:row>
      <xdr:rowOff>1426599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0" t="12325" r="79553" b="57916"/>
        <a:stretch/>
      </xdr:blipFill>
      <xdr:spPr>
        <a:xfrm>
          <a:off x="9475585" y="1351832"/>
          <a:ext cx="967081" cy="1263487"/>
        </a:xfrm>
        <a:prstGeom prst="rect">
          <a:avLst/>
        </a:prstGeom>
      </xdr:spPr>
    </xdr:pic>
    <xdr:clientData/>
  </xdr:twoCellAnchor>
  <xdr:twoCellAnchor editAs="oneCell">
    <xdr:from>
      <xdr:col>14</xdr:col>
      <xdr:colOff>100943</xdr:colOff>
      <xdr:row>4</xdr:row>
      <xdr:rowOff>259280</xdr:rowOff>
    </xdr:from>
    <xdr:to>
      <xdr:col>14</xdr:col>
      <xdr:colOff>1151414</xdr:colOff>
      <xdr:row>4</xdr:row>
      <xdr:rowOff>1335876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2" t="9018" r="82632" b="72645"/>
        <a:stretch/>
      </xdr:blipFill>
      <xdr:spPr>
        <a:xfrm>
          <a:off x="10593683" y="1448000"/>
          <a:ext cx="1050471" cy="1076596"/>
        </a:xfrm>
        <a:prstGeom prst="rect">
          <a:avLst/>
        </a:prstGeom>
      </xdr:spPr>
    </xdr:pic>
    <xdr:clientData/>
  </xdr:twoCellAnchor>
  <xdr:twoCellAnchor editAs="oneCell">
    <xdr:from>
      <xdr:col>12</xdr:col>
      <xdr:colOff>46033</xdr:colOff>
      <xdr:row>4</xdr:row>
      <xdr:rowOff>185059</xdr:rowOff>
    </xdr:from>
    <xdr:to>
      <xdr:col>12</xdr:col>
      <xdr:colOff>1006928</xdr:colOff>
      <xdr:row>4</xdr:row>
      <xdr:rowOff>1339967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1" t="6913" r="78851" b="69640"/>
        <a:stretch/>
      </xdr:blipFill>
      <xdr:spPr>
        <a:xfrm>
          <a:off x="8298493" y="1373779"/>
          <a:ext cx="960895" cy="1154908"/>
        </a:xfrm>
        <a:prstGeom prst="rect">
          <a:avLst/>
        </a:prstGeom>
      </xdr:spPr>
    </xdr:pic>
    <xdr:clientData/>
  </xdr:twoCellAnchor>
  <xdr:twoCellAnchor editAs="oneCell">
    <xdr:from>
      <xdr:col>33</xdr:col>
      <xdr:colOff>666750</xdr:colOff>
      <xdr:row>27</xdr:row>
      <xdr:rowOff>403558</xdr:rowOff>
    </xdr:from>
    <xdr:to>
      <xdr:col>33</xdr:col>
      <xdr:colOff>2362200</xdr:colOff>
      <xdr:row>27</xdr:row>
      <xdr:rowOff>1162049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80300" y="7490158"/>
          <a:ext cx="1695450" cy="758491"/>
        </a:xfrm>
        <a:prstGeom prst="rect">
          <a:avLst/>
        </a:prstGeom>
      </xdr:spPr>
    </xdr:pic>
    <xdr:clientData/>
  </xdr:twoCellAnchor>
  <xdr:twoCellAnchor editAs="oneCell">
    <xdr:from>
      <xdr:col>33</xdr:col>
      <xdr:colOff>476250</xdr:colOff>
      <xdr:row>28</xdr:row>
      <xdr:rowOff>438150</xdr:rowOff>
    </xdr:from>
    <xdr:to>
      <xdr:col>33</xdr:col>
      <xdr:colOff>2613660</xdr:colOff>
      <xdr:row>28</xdr:row>
      <xdr:rowOff>1066800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89800" y="9067800"/>
          <a:ext cx="2137410" cy="628650"/>
        </a:xfrm>
        <a:prstGeom prst="rect">
          <a:avLst/>
        </a:prstGeom>
      </xdr:spPr>
    </xdr:pic>
    <xdr:clientData/>
  </xdr:twoCellAnchor>
  <xdr:twoCellAnchor editAs="oneCell">
    <xdr:from>
      <xdr:col>33</xdr:col>
      <xdr:colOff>1181100</xdr:colOff>
      <xdr:row>29</xdr:row>
      <xdr:rowOff>133350</xdr:rowOff>
    </xdr:from>
    <xdr:to>
      <xdr:col>33</xdr:col>
      <xdr:colOff>1866900</xdr:colOff>
      <xdr:row>29</xdr:row>
      <xdr:rowOff>1404097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94650" y="10306050"/>
          <a:ext cx="685800" cy="1270747"/>
        </a:xfrm>
        <a:prstGeom prst="rect">
          <a:avLst/>
        </a:prstGeom>
      </xdr:spPr>
    </xdr:pic>
    <xdr:clientData/>
  </xdr:twoCellAnchor>
  <xdr:twoCellAnchor editAs="oneCell">
    <xdr:from>
      <xdr:col>33</xdr:col>
      <xdr:colOff>723899</xdr:colOff>
      <xdr:row>30</xdr:row>
      <xdr:rowOff>381000</xdr:rowOff>
    </xdr:from>
    <xdr:to>
      <xdr:col>33</xdr:col>
      <xdr:colOff>2317172</xdr:colOff>
      <xdr:row>30</xdr:row>
      <xdr:rowOff>1257300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37449" y="12096750"/>
          <a:ext cx="1593273" cy="876300"/>
        </a:xfrm>
        <a:prstGeom prst="rect">
          <a:avLst/>
        </a:prstGeom>
      </xdr:spPr>
    </xdr:pic>
    <xdr:clientData/>
  </xdr:twoCellAnchor>
  <xdr:twoCellAnchor editAs="oneCell">
    <xdr:from>
      <xdr:col>33</xdr:col>
      <xdr:colOff>533399</xdr:colOff>
      <xdr:row>31</xdr:row>
      <xdr:rowOff>419100</xdr:rowOff>
    </xdr:from>
    <xdr:to>
      <xdr:col>33</xdr:col>
      <xdr:colOff>2430378</xdr:colOff>
      <xdr:row>31</xdr:row>
      <xdr:rowOff>1257300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46949" y="13677900"/>
          <a:ext cx="1896979" cy="838200"/>
        </a:xfrm>
        <a:prstGeom prst="rect">
          <a:avLst/>
        </a:prstGeom>
      </xdr:spPr>
    </xdr:pic>
    <xdr:clientData/>
  </xdr:twoCellAnchor>
  <xdr:twoCellAnchor editAs="oneCell">
    <xdr:from>
      <xdr:col>33</xdr:col>
      <xdr:colOff>628651</xdr:colOff>
      <xdr:row>32</xdr:row>
      <xdr:rowOff>119222</xdr:rowOff>
    </xdr:from>
    <xdr:to>
      <xdr:col>33</xdr:col>
      <xdr:colOff>2343151</xdr:colOff>
      <xdr:row>32</xdr:row>
      <xdr:rowOff>1390649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42201" y="14921072"/>
          <a:ext cx="1714500" cy="1271427"/>
        </a:xfrm>
        <a:prstGeom prst="rect">
          <a:avLst/>
        </a:prstGeom>
      </xdr:spPr>
    </xdr:pic>
    <xdr:clientData/>
  </xdr:twoCellAnchor>
  <xdr:twoCellAnchor editAs="oneCell">
    <xdr:from>
      <xdr:col>33</xdr:col>
      <xdr:colOff>571500</xdr:colOff>
      <xdr:row>33</xdr:row>
      <xdr:rowOff>285750</xdr:rowOff>
    </xdr:from>
    <xdr:to>
      <xdr:col>33</xdr:col>
      <xdr:colOff>2460625</xdr:colOff>
      <xdr:row>33</xdr:row>
      <xdr:rowOff>1219200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85050" y="16630650"/>
          <a:ext cx="1889125" cy="933450"/>
        </a:xfrm>
        <a:prstGeom prst="rect">
          <a:avLst/>
        </a:prstGeom>
      </xdr:spPr>
    </xdr:pic>
    <xdr:clientData/>
  </xdr:twoCellAnchor>
  <xdr:twoCellAnchor editAs="oneCell">
    <xdr:from>
      <xdr:col>33</xdr:col>
      <xdr:colOff>1085850</xdr:colOff>
      <xdr:row>34</xdr:row>
      <xdr:rowOff>209549</xdr:rowOff>
    </xdr:from>
    <xdr:to>
      <xdr:col>33</xdr:col>
      <xdr:colOff>1619250</xdr:colOff>
      <xdr:row>34</xdr:row>
      <xdr:rowOff>1211694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99400" y="18097499"/>
          <a:ext cx="533400" cy="1002145"/>
        </a:xfrm>
        <a:prstGeom prst="rect">
          <a:avLst/>
        </a:prstGeom>
      </xdr:spPr>
    </xdr:pic>
    <xdr:clientData/>
  </xdr:twoCellAnchor>
  <xdr:twoCellAnchor editAs="oneCell">
    <xdr:from>
      <xdr:col>33</xdr:col>
      <xdr:colOff>914400</xdr:colOff>
      <xdr:row>35</xdr:row>
      <xdr:rowOff>219509</xdr:rowOff>
    </xdr:from>
    <xdr:to>
      <xdr:col>33</xdr:col>
      <xdr:colOff>1771650</xdr:colOff>
      <xdr:row>35</xdr:row>
      <xdr:rowOff>1466851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27950" y="19650509"/>
          <a:ext cx="857250" cy="1247342"/>
        </a:xfrm>
        <a:prstGeom prst="rect">
          <a:avLst/>
        </a:prstGeom>
      </xdr:spPr>
    </xdr:pic>
    <xdr:clientData/>
  </xdr:twoCellAnchor>
  <xdr:twoCellAnchor editAs="oneCell">
    <xdr:from>
      <xdr:col>33</xdr:col>
      <xdr:colOff>914400</xdr:colOff>
      <xdr:row>36</xdr:row>
      <xdr:rowOff>190500</xdr:rowOff>
    </xdr:from>
    <xdr:to>
      <xdr:col>33</xdr:col>
      <xdr:colOff>1809750</xdr:colOff>
      <xdr:row>36</xdr:row>
      <xdr:rowOff>1453621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27950" y="21164550"/>
          <a:ext cx="895350" cy="1263121"/>
        </a:xfrm>
        <a:prstGeom prst="rect">
          <a:avLst/>
        </a:prstGeom>
      </xdr:spPr>
    </xdr:pic>
    <xdr:clientData/>
  </xdr:twoCellAnchor>
  <xdr:twoCellAnchor editAs="oneCell">
    <xdr:from>
      <xdr:col>33</xdr:col>
      <xdr:colOff>552450</xdr:colOff>
      <xdr:row>37</xdr:row>
      <xdr:rowOff>152400</xdr:rowOff>
    </xdr:from>
    <xdr:to>
      <xdr:col>33</xdr:col>
      <xdr:colOff>2137554</xdr:colOff>
      <xdr:row>37</xdr:row>
      <xdr:rowOff>1352550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66000" y="22669500"/>
          <a:ext cx="1585104" cy="1200150"/>
        </a:xfrm>
        <a:prstGeom prst="rect">
          <a:avLst/>
        </a:prstGeom>
      </xdr:spPr>
    </xdr:pic>
    <xdr:clientData/>
  </xdr:twoCellAnchor>
  <xdr:twoCellAnchor editAs="oneCell">
    <xdr:from>
      <xdr:col>33</xdr:col>
      <xdr:colOff>647700</xdr:colOff>
      <xdr:row>38</xdr:row>
      <xdr:rowOff>152400</xdr:rowOff>
    </xdr:from>
    <xdr:to>
      <xdr:col>33</xdr:col>
      <xdr:colOff>1962150</xdr:colOff>
      <xdr:row>38</xdr:row>
      <xdr:rowOff>1357313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1250" y="24212550"/>
          <a:ext cx="1314450" cy="1204913"/>
        </a:xfrm>
        <a:prstGeom prst="rect">
          <a:avLst/>
        </a:prstGeom>
      </xdr:spPr>
    </xdr:pic>
    <xdr:clientData/>
  </xdr:twoCellAnchor>
  <xdr:twoCellAnchor editAs="oneCell">
    <xdr:from>
      <xdr:col>33</xdr:col>
      <xdr:colOff>971550</xdr:colOff>
      <xdr:row>39</xdr:row>
      <xdr:rowOff>171450</xdr:rowOff>
    </xdr:from>
    <xdr:to>
      <xdr:col>33</xdr:col>
      <xdr:colOff>1581150</xdr:colOff>
      <xdr:row>39</xdr:row>
      <xdr:rowOff>1352550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85100" y="25774650"/>
          <a:ext cx="609600" cy="1181100"/>
        </a:xfrm>
        <a:prstGeom prst="rect">
          <a:avLst/>
        </a:prstGeom>
      </xdr:spPr>
    </xdr:pic>
    <xdr:clientData/>
  </xdr:twoCellAnchor>
  <xdr:twoCellAnchor editAs="oneCell">
    <xdr:from>
      <xdr:col>33</xdr:col>
      <xdr:colOff>590550</xdr:colOff>
      <xdr:row>40</xdr:row>
      <xdr:rowOff>190499</xdr:rowOff>
    </xdr:from>
    <xdr:to>
      <xdr:col>33</xdr:col>
      <xdr:colOff>2266950</xdr:colOff>
      <xdr:row>40</xdr:row>
      <xdr:rowOff>1220576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04100" y="27336749"/>
          <a:ext cx="1676400" cy="1030077"/>
        </a:xfrm>
        <a:prstGeom prst="rect">
          <a:avLst/>
        </a:prstGeom>
      </xdr:spPr>
    </xdr:pic>
    <xdr:clientData/>
  </xdr:twoCellAnchor>
  <xdr:twoCellAnchor editAs="oneCell">
    <xdr:from>
      <xdr:col>33</xdr:col>
      <xdr:colOff>438151</xdr:colOff>
      <xdr:row>41</xdr:row>
      <xdr:rowOff>281160</xdr:rowOff>
    </xdr:from>
    <xdr:to>
      <xdr:col>33</xdr:col>
      <xdr:colOff>2495551</xdr:colOff>
      <xdr:row>41</xdr:row>
      <xdr:rowOff>1123950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7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51701" y="28970460"/>
          <a:ext cx="2057400" cy="842790"/>
        </a:xfrm>
        <a:prstGeom prst="rect">
          <a:avLst/>
        </a:prstGeom>
      </xdr:spPr>
    </xdr:pic>
    <xdr:clientData/>
  </xdr:twoCellAnchor>
  <xdr:twoCellAnchor editAs="oneCell">
    <xdr:from>
      <xdr:col>33</xdr:col>
      <xdr:colOff>1066800</xdr:colOff>
      <xdr:row>42</xdr:row>
      <xdr:rowOff>76200</xdr:rowOff>
    </xdr:from>
    <xdr:to>
      <xdr:col>33</xdr:col>
      <xdr:colOff>2006600</xdr:colOff>
      <xdr:row>42</xdr:row>
      <xdr:rowOff>1485900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7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80350" y="30308550"/>
          <a:ext cx="939800" cy="1409700"/>
        </a:xfrm>
        <a:prstGeom prst="rect">
          <a:avLst/>
        </a:prstGeom>
      </xdr:spPr>
    </xdr:pic>
    <xdr:clientData/>
  </xdr:twoCellAnchor>
  <xdr:twoCellAnchor editAs="oneCell">
    <xdr:from>
      <xdr:col>33</xdr:col>
      <xdr:colOff>988484</xdr:colOff>
      <xdr:row>43</xdr:row>
      <xdr:rowOff>114300</xdr:rowOff>
    </xdr:from>
    <xdr:to>
      <xdr:col>33</xdr:col>
      <xdr:colOff>1981200</xdr:colOff>
      <xdr:row>43</xdr:row>
      <xdr:rowOff>1390650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7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02034" y="31889700"/>
          <a:ext cx="992716" cy="12763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666750</xdr:colOff>
      <xdr:row>1</xdr:row>
      <xdr:rowOff>403558</xdr:rowOff>
    </xdr:from>
    <xdr:to>
      <xdr:col>10</xdr:col>
      <xdr:colOff>2362200</xdr:colOff>
      <xdr:row>6</xdr:row>
      <xdr:rowOff>26669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1250" y="7452058"/>
          <a:ext cx="1695450" cy="758491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476250</xdr:colOff>
      <xdr:row>2</xdr:row>
      <xdr:rowOff>438150</xdr:rowOff>
    </xdr:from>
    <xdr:to>
      <xdr:col>10</xdr:col>
      <xdr:colOff>2613660</xdr:colOff>
      <xdr:row>6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0" y="9025890"/>
          <a:ext cx="2137410" cy="628650"/>
        </a:xfrm>
        <a:prstGeom prst="rect">
          <a:avLst/>
        </a:prstGeom>
      </xdr:spPr>
    </xdr:pic>
    <xdr:clientData/>
  </xdr:twoCellAnchor>
  <xdr:twoCellAnchor editAs="oneCell">
    <xdr:from>
      <xdr:col>10</xdr:col>
      <xdr:colOff>1181100</xdr:colOff>
      <xdr:row>3</xdr:row>
      <xdr:rowOff>133350</xdr:rowOff>
    </xdr:from>
    <xdr:to>
      <xdr:col>10</xdr:col>
      <xdr:colOff>1866900</xdr:colOff>
      <xdr:row>10</xdr:row>
      <xdr:rowOff>123937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75600" y="10260330"/>
          <a:ext cx="685800" cy="1270747"/>
        </a:xfrm>
        <a:prstGeom prst="rect">
          <a:avLst/>
        </a:prstGeom>
      </xdr:spPr>
    </xdr:pic>
    <xdr:clientData/>
  </xdr:twoCellAnchor>
  <xdr:twoCellAnchor editAs="oneCell">
    <xdr:from>
      <xdr:col>10</xdr:col>
      <xdr:colOff>723899</xdr:colOff>
      <xdr:row>4</xdr:row>
      <xdr:rowOff>381000</xdr:rowOff>
    </xdr:from>
    <xdr:to>
      <xdr:col>10</xdr:col>
      <xdr:colOff>2317172</xdr:colOff>
      <xdr:row>9</xdr:row>
      <xdr:rowOff>144780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18399" y="12047220"/>
          <a:ext cx="1593273" cy="876300"/>
        </a:xfrm>
        <a:prstGeom prst="rect">
          <a:avLst/>
        </a:prstGeom>
      </xdr:spPr>
    </xdr:pic>
    <xdr:clientData/>
  </xdr:twoCellAnchor>
  <xdr:twoCellAnchor editAs="oneCell">
    <xdr:from>
      <xdr:col>10</xdr:col>
      <xdr:colOff>533399</xdr:colOff>
      <xdr:row>5</xdr:row>
      <xdr:rowOff>419100</xdr:rowOff>
    </xdr:from>
    <xdr:to>
      <xdr:col>10</xdr:col>
      <xdr:colOff>2430378</xdr:colOff>
      <xdr:row>10</xdr:row>
      <xdr:rowOff>106680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27899" y="13624560"/>
          <a:ext cx="1896979" cy="838200"/>
        </a:xfrm>
        <a:prstGeom prst="rect">
          <a:avLst/>
        </a:prstGeom>
      </xdr:spPr>
    </xdr:pic>
    <xdr:clientData/>
  </xdr:twoCellAnchor>
  <xdr:twoCellAnchor editAs="oneCell">
    <xdr:from>
      <xdr:col>10</xdr:col>
      <xdr:colOff>628651</xdr:colOff>
      <xdr:row>6</xdr:row>
      <xdr:rowOff>119222</xdr:rowOff>
    </xdr:from>
    <xdr:to>
      <xdr:col>10</xdr:col>
      <xdr:colOff>2343151</xdr:colOff>
      <xdr:row>13</xdr:row>
      <xdr:rowOff>110489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23151" y="14863922"/>
          <a:ext cx="1714500" cy="1271427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571500</xdr:colOff>
      <xdr:row>7</xdr:row>
      <xdr:rowOff>285750</xdr:rowOff>
    </xdr:from>
    <xdr:to>
      <xdr:col>10</xdr:col>
      <xdr:colOff>2460625</xdr:colOff>
      <xdr:row>13</xdr:row>
      <xdr:rowOff>15240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66000" y="16569690"/>
          <a:ext cx="1889125" cy="933450"/>
        </a:xfrm>
        <a:prstGeom prst="rect">
          <a:avLst/>
        </a:prstGeom>
      </xdr:spPr>
    </xdr:pic>
    <xdr:clientData/>
  </xdr:twoCellAnchor>
  <xdr:twoCellAnchor editAs="oneCell">
    <xdr:from>
      <xdr:col>10</xdr:col>
      <xdr:colOff>1085850</xdr:colOff>
      <xdr:row>8</xdr:row>
      <xdr:rowOff>209549</xdr:rowOff>
    </xdr:from>
    <xdr:to>
      <xdr:col>10</xdr:col>
      <xdr:colOff>1619250</xdr:colOff>
      <xdr:row>14</xdr:row>
      <xdr:rowOff>91554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80350" y="18032729"/>
          <a:ext cx="533400" cy="1002145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914400</xdr:colOff>
      <xdr:row>9</xdr:row>
      <xdr:rowOff>219509</xdr:rowOff>
    </xdr:from>
    <xdr:to>
      <xdr:col>10</xdr:col>
      <xdr:colOff>1771650</xdr:colOff>
      <xdr:row>16</xdr:row>
      <xdr:rowOff>148591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08900" y="19581929"/>
          <a:ext cx="857250" cy="1247342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914400</xdr:colOff>
      <xdr:row>10</xdr:row>
      <xdr:rowOff>190500</xdr:rowOff>
    </xdr:from>
    <xdr:to>
      <xdr:col>10</xdr:col>
      <xdr:colOff>1809750</xdr:colOff>
      <xdr:row>17</xdr:row>
      <xdr:rowOff>165841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08900" y="21092160"/>
          <a:ext cx="895350" cy="1263121"/>
        </a:xfrm>
        <a:prstGeom prst="rect">
          <a:avLst/>
        </a:prstGeom>
      </xdr:spPr>
    </xdr:pic>
    <xdr:clientData/>
  </xdr:twoCellAnchor>
  <xdr:twoCellAnchor editAs="oneCell">
    <xdr:from>
      <xdr:col>10</xdr:col>
      <xdr:colOff>552450</xdr:colOff>
      <xdr:row>11</xdr:row>
      <xdr:rowOff>152400</xdr:rowOff>
    </xdr:from>
    <xdr:to>
      <xdr:col>10</xdr:col>
      <xdr:colOff>2137554</xdr:colOff>
      <xdr:row>18</xdr:row>
      <xdr:rowOff>72390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46950" y="22593300"/>
          <a:ext cx="1585104" cy="1200150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12</xdr:row>
      <xdr:rowOff>152400</xdr:rowOff>
    </xdr:from>
    <xdr:to>
      <xdr:col>10</xdr:col>
      <xdr:colOff>1962150</xdr:colOff>
      <xdr:row>19</xdr:row>
      <xdr:rowOff>77153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42200" y="24132540"/>
          <a:ext cx="1314450" cy="1204913"/>
        </a:xfrm>
        <a:prstGeom prst="rect">
          <a:avLst/>
        </a:prstGeom>
      </xdr:spPr>
    </xdr:pic>
    <xdr:clientData/>
  </xdr:twoCellAnchor>
  <xdr:twoCellAnchor editAs="oneCell">
    <xdr:from>
      <xdr:col>10</xdr:col>
      <xdr:colOff>971550</xdr:colOff>
      <xdr:row>13</xdr:row>
      <xdr:rowOff>171450</xdr:rowOff>
    </xdr:from>
    <xdr:to>
      <xdr:col>10</xdr:col>
      <xdr:colOff>1581150</xdr:colOff>
      <xdr:row>20</xdr:row>
      <xdr:rowOff>72390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66050" y="25690830"/>
          <a:ext cx="609600" cy="1181100"/>
        </a:xfrm>
        <a:prstGeom prst="rect">
          <a:avLst/>
        </a:prstGeom>
      </xdr:spPr>
    </xdr:pic>
    <xdr:clientData/>
  </xdr:twoCellAnchor>
  <xdr:twoCellAnchor editAs="oneCell">
    <xdr:from>
      <xdr:col>10</xdr:col>
      <xdr:colOff>590550</xdr:colOff>
      <xdr:row>14</xdr:row>
      <xdr:rowOff>190499</xdr:rowOff>
    </xdr:from>
    <xdr:to>
      <xdr:col>10</xdr:col>
      <xdr:colOff>2266950</xdr:colOff>
      <xdr:row>20</xdr:row>
      <xdr:rowOff>115676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85050" y="27249119"/>
          <a:ext cx="1676400" cy="1030077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15</xdr:row>
      <xdr:rowOff>281160</xdr:rowOff>
    </xdr:from>
    <xdr:to>
      <xdr:col>10</xdr:col>
      <xdr:colOff>2495551</xdr:colOff>
      <xdr:row>20</xdr:row>
      <xdr:rowOff>110490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2651" y="28879020"/>
          <a:ext cx="2057400" cy="842790"/>
        </a:xfrm>
        <a:prstGeom prst="rect">
          <a:avLst/>
        </a:prstGeom>
      </xdr:spPr>
    </xdr:pic>
    <xdr:clientData/>
  </xdr:twoCellAnchor>
  <xdr:twoCellAnchor editAs="oneCell">
    <xdr:from>
      <xdr:col>10</xdr:col>
      <xdr:colOff>1066800</xdr:colOff>
      <xdr:row>16</xdr:row>
      <xdr:rowOff>76200</xdr:rowOff>
    </xdr:from>
    <xdr:to>
      <xdr:col>10</xdr:col>
      <xdr:colOff>2006600</xdr:colOff>
      <xdr:row>24</xdr:row>
      <xdr:rowOff>22860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61300" y="30213300"/>
          <a:ext cx="939800" cy="1409700"/>
        </a:xfrm>
        <a:prstGeom prst="rect">
          <a:avLst/>
        </a:prstGeom>
      </xdr:spPr>
    </xdr:pic>
    <xdr:clientData/>
  </xdr:twoCellAnchor>
  <xdr:twoCellAnchor editAs="oneCell">
    <xdr:from>
      <xdr:col>10</xdr:col>
      <xdr:colOff>988484</xdr:colOff>
      <xdr:row>8</xdr:row>
      <xdr:rowOff>17319</xdr:rowOff>
    </xdr:from>
    <xdr:to>
      <xdr:col>10</xdr:col>
      <xdr:colOff>1981200</xdr:colOff>
      <xdr:row>13</xdr:row>
      <xdr:rowOff>41218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82957" y="2344883"/>
          <a:ext cx="992716" cy="147862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320040</xdr:colOff>
      <xdr:row>1</xdr:row>
      <xdr:rowOff>114300</xdr:rowOff>
    </xdr:from>
    <xdr:to>
      <xdr:col>2</xdr:col>
      <xdr:colOff>205740</xdr:colOff>
      <xdr:row>5</xdr:row>
      <xdr:rowOff>22860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 txBox="1"/>
      </xdr:nvSpPr>
      <xdr:spPr>
        <a:xfrm>
          <a:off x="320040" y="29718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Preparation of Raw Materials</a:t>
          </a:r>
        </a:p>
        <a:p>
          <a:endParaRPr lang="en-US" sz="1100"/>
        </a:p>
      </xdr:txBody>
    </xdr:sp>
    <xdr:clientData/>
  </xdr:twoCellAnchor>
  <xdr:twoCellAnchor>
    <xdr:from>
      <xdr:col>0</xdr:col>
      <xdr:colOff>320040</xdr:colOff>
      <xdr:row>8</xdr:row>
      <xdr:rowOff>30480</xdr:rowOff>
    </xdr:from>
    <xdr:to>
      <xdr:col>2</xdr:col>
      <xdr:colOff>205740</xdr:colOff>
      <xdr:row>11</xdr:row>
      <xdr:rowOff>121920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 txBox="1"/>
      </xdr:nvSpPr>
      <xdr:spPr>
        <a:xfrm>
          <a:off x="320040" y="149352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Initial Curing</a:t>
          </a:r>
        </a:p>
      </xdr:txBody>
    </xdr:sp>
    <xdr:clientData/>
  </xdr:twoCellAnchor>
  <xdr:twoCellAnchor>
    <xdr:from>
      <xdr:col>3</xdr:col>
      <xdr:colOff>289560</xdr:colOff>
      <xdr:row>1</xdr:row>
      <xdr:rowOff>99060</xdr:rowOff>
    </xdr:from>
    <xdr:to>
      <xdr:col>5</xdr:col>
      <xdr:colOff>175260</xdr:colOff>
      <xdr:row>5</xdr:row>
      <xdr:rowOff>7620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SpPr txBox="1"/>
      </xdr:nvSpPr>
      <xdr:spPr>
        <a:xfrm>
          <a:off x="2118360" y="28194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Concrete</a:t>
          </a:r>
          <a:r>
            <a:rPr lang="en-US" sz="1100" baseline="0"/>
            <a:t> Mixing</a:t>
          </a:r>
          <a:endParaRPr lang="en-US" sz="1100"/>
        </a:p>
      </xdr:txBody>
    </xdr:sp>
    <xdr:clientData/>
  </xdr:twoCellAnchor>
  <xdr:twoCellAnchor>
    <xdr:from>
      <xdr:col>6</xdr:col>
      <xdr:colOff>228600</xdr:colOff>
      <xdr:row>1</xdr:row>
      <xdr:rowOff>99060</xdr:rowOff>
    </xdr:from>
    <xdr:to>
      <xdr:col>8</xdr:col>
      <xdr:colOff>114300</xdr:colOff>
      <xdr:row>5</xdr:row>
      <xdr:rowOff>7620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SpPr txBox="1"/>
      </xdr:nvSpPr>
      <xdr:spPr>
        <a:xfrm>
          <a:off x="3886200" y="28194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Molding and Forming</a:t>
          </a:r>
        </a:p>
      </xdr:txBody>
    </xdr:sp>
    <xdr:clientData/>
  </xdr:twoCellAnchor>
  <xdr:twoCellAnchor>
    <xdr:from>
      <xdr:col>6</xdr:col>
      <xdr:colOff>335280</xdr:colOff>
      <xdr:row>8</xdr:row>
      <xdr:rowOff>30480</xdr:rowOff>
    </xdr:from>
    <xdr:to>
      <xdr:col>8</xdr:col>
      <xdr:colOff>220980</xdr:colOff>
      <xdr:row>11</xdr:row>
      <xdr:rowOff>121920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SpPr txBox="1"/>
      </xdr:nvSpPr>
      <xdr:spPr>
        <a:xfrm>
          <a:off x="3992880" y="149352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Final Curing</a:t>
          </a:r>
        </a:p>
      </xdr:txBody>
    </xdr:sp>
    <xdr:clientData/>
  </xdr:twoCellAnchor>
  <xdr:twoCellAnchor>
    <xdr:from>
      <xdr:col>3</xdr:col>
      <xdr:colOff>259080</xdr:colOff>
      <xdr:row>8</xdr:row>
      <xdr:rowOff>0</xdr:rowOff>
    </xdr:from>
    <xdr:to>
      <xdr:col>5</xdr:col>
      <xdr:colOff>144780</xdr:colOff>
      <xdr:row>11</xdr:row>
      <xdr:rowOff>91440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 txBox="1"/>
      </xdr:nvSpPr>
      <xdr:spPr>
        <a:xfrm>
          <a:off x="2087880" y="146304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De-molding</a:t>
          </a:r>
        </a:p>
      </xdr:txBody>
    </xdr:sp>
    <xdr:clientData/>
  </xdr:twoCellAnchor>
  <xdr:twoCellAnchor>
    <xdr:from>
      <xdr:col>3</xdr:col>
      <xdr:colOff>342900</xdr:colOff>
      <xdr:row>13</xdr:row>
      <xdr:rowOff>68580</xdr:rowOff>
    </xdr:from>
    <xdr:to>
      <xdr:col>5</xdr:col>
      <xdr:colOff>228600</xdr:colOff>
      <xdr:row>16</xdr:row>
      <xdr:rowOff>160020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SpPr txBox="1"/>
      </xdr:nvSpPr>
      <xdr:spPr>
        <a:xfrm>
          <a:off x="2171700" y="244602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Finishing</a:t>
          </a:r>
        </a:p>
      </xdr:txBody>
    </xdr:sp>
    <xdr:clientData/>
  </xdr:twoCellAnchor>
  <xdr:twoCellAnchor>
    <xdr:from>
      <xdr:col>6</xdr:col>
      <xdr:colOff>289560</xdr:colOff>
      <xdr:row>13</xdr:row>
      <xdr:rowOff>38100</xdr:rowOff>
    </xdr:from>
    <xdr:to>
      <xdr:col>8</xdr:col>
      <xdr:colOff>175260</xdr:colOff>
      <xdr:row>16</xdr:row>
      <xdr:rowOff>129540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 txBox="1"/>
      </xdr:nvSpPr>
      <xdr:spPr>
        <a:xfrm>
          <a:off x="3947160" y="241554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Storage and transportation</a:t>
          </a:r>
        </a:p>
      </xdr:txBody>
    </xdr:sp>
    <xdr:clientData/>
  </xdr:twoCellAnchor>
  <xdr:twoCellAnchor>
    <xdr:from>
      <xdr:col>0</xdr:col>
      <xdr:colOff>342900</xdr:colOff>
      <xdr:row>13</xdr:row>
      <xdr:rowOff>99060</xdr:rowOff>
    </xdr:from>
    <xdr:to>
      <xdr:col>2</xdr:col>
      <xdr:colOff>228600</xdr:colOff>
      <xdr:row>17</xdr:row>
      <xdr:rowOff>7620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SpPr txBox="1"/>
      </xdr:nvSpPr>
      <xdr:spPr>
        <a:xfrm>
          <a:off x="342900" y="247650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Quality Control Inspection</a:t>
          </a:r>
        </a:p>
      </xdr:txBody>
    </xdr:sp>
    <xdr:clientData/>
  </xdr:twoCellAnchor>
  <xdr:twoCellAnchor>
    <xdr:from>
      <xdr:col>6</xdr:col>
      <xdr:colOff>281940</xdr:colOff>
      <xdr:row>19</xdr:row>
      <xdr:rowOff>15240</xdr:rowOff>
    </xdr:from>
    <xdr:to>
      <xdr:col>8</xdr:col>
      <xdr:colOff>167640</xdr:colOff>
      <xdr:row>22</xdr:row>
      <xdr:rowOff>106680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SpPr txBox="1"/>
      </xdr:nvSpPr>
      <xdr:spPr>
        <a:xfrm>
          <a:off x="3939540" y="3489960"/>
          <a:ext cx="1104900" cy="640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Storage and transportation</a:t>
          </a:r>
        </a:p>
      </xdr:txBody>
    </xdr:sp>
    <xdr:clientData/>
  </xdr:twoCellAnchor>
  <xdr:twoCellAnchor>
    <xdr:from>
      <xdr:col>1</xdr:col>
      <xdr:colOff>262890</xdr:colOff>
      <xdr:row>5</xdr:row>
      <xdr:rowOff>7620</xdr:rowOff>
    </xdr:from>
    <xdr:to>
      <xdr:col>4</xdr:col>
      <xdr:colOff>232410</xdr:colOff>
      <xdr:row>5</xdr:row>
      <xdr:rowOff>22860</xdr:rowOff>
    </xdr:to>
    <xdr:cxnSp macro="">
      <xdr:nvCxnSpPr>
        <xdr:cNvPr id="13" name="Connector: Curved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CxnSpPr>
          <a:stCxn id="2" idx="2"/>
          <a:endCxn id="4" idx="2"/>
        </xdr:cNvCxnSpPr>
      </xdr:nvCxnSpPr>
      <xdr:spPr>
        <a:xfrm rot="5400000" flipH="1" flipV="1">
          <a:off x="1764030" y="30480"/>
          <a:ext cx="15240" cy="1798320"/>
        </a:xfrm>
        <a:prstGeom prst="curvedConnector3">
          <a:avLst>
            <a:gd name="adj1" fmla="val -1500000"/>
          </a:avLst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175260</xdr:colOff>
      <xdr:row>3</xdr:row>
      <xdr:rowOff>53340</xdr:rowOff>
    </xdr:from>
    <xdr:to>
      <xdr:col>7</xdr:col>
      <xdr:colOff>171450</xdr:colOff>
      <xdr:row>5</xdr:row>
      <xdr:rowOff>7620</xdr:rowOff>
    </xdr:to>
    <xdr:cxnSp macro="">
      <xdr:nvCxnSpPr>
        <xdr:cNvPr id="16" name="Connector: Curved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CxnSpPr>
          <a:stCxn id="4" idx="3"/>
          <a:endCxn id="5" idx="2"/>
        </xdr:cNvCxnSpPr>
      </xdr:nvCxnSpPr>
      <xdr:spPr>
        <a:xfrm>
          <a:off x="3223260" y="601980"/>
          <a:ext cx="1215390" cy="320040"/>
        </a:xfrm>
        <a:prstGeom prst="curvedConnector4">
          <a:avLst>
            <a:gd name="adj1" fmla="val 27273"/>
            <a:gd name="adj2" fmla="val 171429"/>
          </a:avLst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262890</xdr:colOff>
      <xdr:row>5</xdr:row>
      <xdr:rowOff>7620</xdr:rowOff>
    </xdr:from>
    <xdr:to>
      <xdr:col>7</xdr:col>
      <xdr:colOff>171450</xdr:colOff>
      <xdr:row>8</xdr:row>
      <xdr:rowOff>30480</xdr:rowOff>
    </xdr:to>
    <xdr:cxnSp macro="">
      <xdr:nvCxnSpPr>
        <xdr:cNvPr id="19" name="Connector: Curved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CxnSpPr>
          <a:stCxn id="5" idx="2"/>
          <a:endCxn id="3" idx="0"/>
        </xdr:cNvCxnSpPr>
      </xdr:nvCxnSpPr>
      <xdr:spPr>
        <a:xfrm rot="5400000">
          <a:off x="2369820" y="-575310"/>
          <a:ext cx="571500" cy="3566160"/>
        </a:xfrm>
        <a:prstGeom prst="curvedConnector3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205740</xdr:colOff>
      <xdr:row>9</xdr:row>
      <xdr:rowOff>137160</xdr:rowOff>
    </xdr:from>
    <xdr:to>
      <xdr:col>3</xdr:col>
      <xdr:colOff>259080</xdr:colOff>
      <xdr:row>9</xdr:row>
      <xdr:rowOff>167640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CxnSpPr>
          <a:stCxn id="3" idx="3"/>
          <a:endCxn id="7" idx="1"/>
        </xdr:cNvCxnSpPr>
      </xdr:nvCxnSpPr>
      <xdr:spPr>
        <a:xfrm flipV="1">
          <a:off x="1424940" y="1783080"/>
          <a:ext cx="662940" cy="3048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144780</xdr:colOff>
      <xdr:row>9</xdr:row>
      <xdr:rowOff>137160</xdr:rowOff>
    </xdr:from>
    <xdr:to>
      <xdr:col>6</xdr:col>
      <xdr:colOff>335280</xdr:colOff>
      <xdr:row>9</xdr:row>
      <xdr:rowOff>167640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CxnSpPr>
          <a:stCxn id="7" idx="3"/>
          <a:endCxn id="6" idx="1"/>
        </xdr:cNvCxnSpPr>
      </xdr:nvCxnSpPr>
      <xdr:spPr>
        <a:xfrm>
          <a:off x="3192780" y="1783080"/>
          <a:ext cx="800100" cy="3048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11</xdr:row>
      <xdr:rowOff>121920</xdr:rowOff>
    </xdr:from>
    <xdr:to>
      <xdr:col>7</xdr:col>
      <xdr:colOff>278130</xdr:colOff>
      <xdr:row>13</xdr:row>
      <xdr:rowOff>99060</xdr:rowOff>
    </xdr:to>
    <xdr:cxnSp macro="">
      <xdr:nvCxnSpPr>
        <xdr:cNvPr id="28" name="Connector: Curved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CxnSpPr>
          <a:stCxn id="6" idx="2"/>
          <a:endCxn id="10" idx="0"/>
        </xdr:cNvCxnSpPr>
      </xdr:nvCxnSpPr>
      <xdr:spPr>
        <a:xfrm rot="5400000">
          <a:off x="2548890" y="480060"/>
          <a:ext cx="342900" cy="3649980"/>
        </a:xfrm>
        <a:prstGeom prst="curvedConnector3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228600</xdr:colOff>
      <xdr:row>15</xdr:row>
      <xdr:rowOff>22860</xdr:rowOff>
    </xdr:from>
    <xdr:to>
      <xdr:col>3</xdr:col>
      <xdr:colOff>342900</xdr:colOff>
      <xdr:row>15</xdr:row>
      <xdr:rowOff>53340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00000000-0008-0000-0900-00001F000000}"/>
            </a:ext>
          </a:extLst>
        </xdr:cNvPr>
        <xdr:cNvCxnSpPr>
          <a:stCxn id="10" idx="3"/>
          <a:endCxn id="8" idx="1"/>
        </xdr:cNvCxnSpPr>
      </xdr:nvCxnSpPr>
      <xdr:spPr>
        <a:xfrm flipV="1">
          <a:off x="1447800" y="2766060"/>
          <a:ext cx="723900" cy="3048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228600</xdr:colOff>
      <xdr:row>14</xdr:row>
      <xdr:rowOff>175260</xdr:rowOff>
    </xdr:from>
    <xdr:to>
      <xdr:col>6</xdr:col>
      <xdr:colOff>289560</xdr:colOff>
      <xdr:row>15</xdr:row>
      <xdr:rowOff>22860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CxnSpPr>
          <a:stCxn id="8" idx="3"/>
          <a:endCxn id="9" idx="1"/>
        </xdr:cNvCxnSpPr>
      </xdr:nvCxnSpPr>
      <xdr:spPr>
        <a:xfrm flipV="1">
          <a:off x="3276600" y="2735580"/>
          <a:ext cx="670560" cy="3048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224790</xdr:colOff>
      <xdr:row>14</xdr:row>
      <xdr:rowOff>175260</xdr:rowOff>
    </xdr:from>
    <xdr:to>
      <xdr:col>8</xdr:col>
      <xdr:colOff>175260</xdr:colOff>
      <xdr:row>19</xdr:row>
      <xdr:rowOff>15240</xdr:rowOff>
    </xdr:to>
    <xdr:cxnSp macro="">
      <xdr:nvCxnSpPr>
        <xdr:cNvPr id="37" name="Connector: Curved 36">
          <a:extLst>
            <a:ext uri="{FF2B5EF4-FFF2-40B4-BE49-F238E27FC236}">
              <a16:creationId xmlns:a16="http://schemas.microsoft.com/office/drawing/2014/main" id="{00000000-0008-0000-0900-000025000000}"/>
            </a:ext>
          </a:extLst>
        </xdr:cNvPr>
        <xdr:cNvCxnSpPr>
          <a:stCxn id="9" idx="3"/>
          <a:endCxn id="11" idx="0"/>
        </xdr:cNvCxnSpPr>
      </xdr:nvCxnSpPr>
      <xdr:spPr>
        <a:xfrm flipH="1">
          <a:off x="4491990" y="2735580"/>
          <a:ext cx="560070" cy="754380"/>
        </a:xfrm>
        <a:prstGeom prst="curvedConnector4">
          <a:avLst>
            <a:gd name="adj1" fmla="val -40816"/>
            <a:gd name="adj2" fmla="val 71212"/>
          </a:avLst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358140</xdr:colOff>
      <xdr:row>3</xdr:row>
      <xdr:rowOff>15240</xdr:rowOff>
    </xdr:from>
    <xdr:to>
      <xdr:col>1</xdr:col>
      <xdr:colOff>259080</xdr:colOff>
      <xdr:row>5</xdr:row>
      <xdr:rowOff>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 txBox="1"/>
      </xdr:nvSpPr>
      <xdr:spPr>
        <a:xfrm>
          <a:off x="358140" y="56388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Rivet</a:t>
          </a:r>
        </a:p>
      </xdr:txBody>
    </xdr:sp>
    <xdr:clientData/>
  </xdr:twoCellAnchor>
  <xdr:twoCellAnchor>
    <xdr:from>
      <xdr:col>0</xdr:col>
      <xdr:colOff>160020</xdr:colOff>
      <xdr:row>7</xdr:row>
      <xdr:rowOff>129540</xdr:rowOff>
    </xdr:from>
    <xdr:to>
      <xdr:col>1</xdr:col>
      <xdr:colOff>60960</xdr:colOff>
      <xdr:row>9</xdr:row>
      <xdr:rowOff>114300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SpPr txBox="1"/>
      </xdr:nvSpPr>
      <xdr:spPr>
        <a:xfrm>
          <a:off x="160020" y="140970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Cut</a:t>
          </a:r>
        </a:p>
      </xdr:txBody>
    </xdr:sp>
    <xdr:clientData/>
  </xdr:twoCellAnchor>
  <xdr:twoCellAnchor>
    <xdr:from>
      <xdr:col>0</xdr:col>
      <xdr:colOff>182880</xdr:colOff>
      <xdr:row>10</xdr:row>
      <xdr:rowOff>175260</xdr:rowOff>
    </xdr:from>
    <xdr:to>
      <xdr:col>1</xdr:col>
      <xdr:colOff>83820</xdr:colOff>
      <xdr:row>12</xdr:row>
      <xdr:rowOff>160020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SpPr txBox="1"/>
      </xdr:nvSpPr>
      <xdr:spPr>
        <a:xfrm>
          <a:off x="182880" y="200406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Fold</a:t>
          </a:r>
        </a:p>
      </xdr:txBody>
    </xdr:sp>
    <xdr:clientData/>
  </xdr:twoCellAnchor>
  <xdr:twoCellAnchor>
    <xdr:from>
      <xdr:col>0</xdr:col>
      <xdr:colOff>30480</xdr:colOff>
      <xdr:row>14</xdr:row>
      <xdr:rowOff>38100</xdr:rowOff>
    </xdr:from>
    <xdr:to>
      <xdr:col>0</xdr:col>
      <xdr:colOff>541020</xdr:colOff>
      <xdr:row>16</xdr:row>
      <xdr:rowOff>129540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SpPr txBox="1"/>
      </xdr:nvSpPr>
      <xdr:spPr>
        <a:xfrm>
          <a:off x="30480" y="2598420"/>
          <a:ext cx="510540" cy="4572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Sheet</a:t>
          </a:r>
          <a:r>
            <a:rPr lang="en-US" sz="1100" baseline="0"/>
            <a:t> metal</a:t>
          </a:r>
          <a:endParaRPr lang="en-US" sz="1100"/>
        </a:p>
      </xdr:txBody>
    </xdr:sp>
    <xdr:clientData/>
  </xdr:twoCellAnchor>
  <xdr:twoCellAnchor>
    <xdr:from>
      <xdr:col>3</xdr:col>
      <xdr:colOff>121920</xdr:colOff>
      <xdr:row>1</xdr:row>
      <xdr:rowOff>83820</xdr:rowOff>
    </xdr:from>
    <xdr:to>
      <xdr:col>4</xdr:col>
      <xdr:colOff>22860</xdr:colOff>
      <xdr:row>3</xdr:row>
      <xdr:rowOff>68580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SpPr txBox="1"/>
      </xdr:nvSpPr>
      <xdr:spPr>
        <a:xfrm>
          <a:off x="1950720" y="26670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Stack</a:t>
          </a:r>
        </a:p>
      </xdr:txBody>
    </xdr:sp>
    <xdr:clientData/>
  </xdr:twoCellAnchor>
  <xdr:twoCellAnchor>
    <xdr:from>
      <xdr:col>4</xdr:col>
      <xdr:colOff>487680</xdr:colOff>
      <xdr:row>4</xdr:row>
      <xdr:rowOff>121920</xdr:rowOff>
    </xdr:from>
    <xdr:to>
      <xdr:col>5</xdr:col>
      <xdr:colOff>388620</xdr:colOff>
      <xdr:row>6</xdr:row>
      <xdr:rowOff>106680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 txBox="1"/>
      </xdr:nvSpPr>
      <xdr:spPr>
        <a:xfrm>
          <a:off x="2926080" y="85344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Drill</a:t>
          </a:r>
        </a:p>
      </xdr:txBody>
    </xdr:sp>
    <xdr:clientData/>
  </xdr:twoCellAnchor>
  <xdr:twoCellAnchor>
    <xdr:from>
      <xdr:col>9</xdr:col>
      <xdr:colOff>236220</xdr:colOff>
      <xdr:row>3</xdr:row>
      <xdr:rowOff>121920</xdr:rowOff>
    </xdr:from>
    <xdr:to>
      <xdr:col>10</xdr:col>
      <xdr:colOff>137160</xdr:colOff>
      <xdr:row>5</xdr:row>
      <xdr:rowOff>106680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 txBox="1"/>
      </xdr:nvSpPr>
      <xdr:spPr>
        <a:xfrm>
          <a:off x="5722620" y="67056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Fold</a:t>
          </a:r>
        </a:p>
      </xdr:txBody>
    </xdr:sp>
    <xdr:clientData/>
  </xdr:twoCellAnchor>
  <xdr:twoCellAnchor>
    <xdr:from>
      <xdr:col>4</xdr:col>
      <xdr:colOff>441960</xdr:colOff>
      <xdr:row>12</xdr:row>
      <xdr:rowOff>83820</xdr:rowOff>
    </xdr:from>
    <xdr:to>
      <xdr:col>5</xdr:col>
      <xdr:colOff>396240</xdr:colOff>
      <xdr:row>14</xdr:row>
      <xdr:rowOff>175260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 txBox="1"/>
      </xdr:nvSpPr>
      <xdr:spPr>
        <a:xfrm>
          <a:off x="2880360" y="2278380"/>
          <a:ext cx="563880" cy="4572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Check Mark</a:t>
          </a:r>
        </a:p>
        <a:p>
          <a:endParaRPr lang="en-US" sz="1100"/>
        </a:p>
      </xdr:txBody>
    </xdr:sp>
    <xdr:clientData/>
  </xdr:twoCellAnchor>
  <xdr:twoCellAnchor>
    <xdr:from>
      <xdr:col>1</xdr:col>
      <xdr:colOff>449580</xdr:colOff>
      <xdr:row>4</xdr:row>
      <xdr:rowOff>7620</xdr:rowOff>
    </xdr:from>
    <xdr:to>
      <xdr:col>2</xdr:col>
      <xdr:colOff>0</xdr:colOff>
      <xdr:row>5</xdr:row>
      <xdr:rowOff>45720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SpPr/>
      </xdr:nvSpPr>
      <xdr:spPr>
        <a:xfrm>
          <a:off x="1059180" y="73914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160020</xdr:colOff>
      <xdr:row>8</xdr:row>
      <xdr:rowOff>22860</xdr:rowOff>
    </xdr:from>
    <xdr:to>
      <xdr:col>1</xdr:col>
      <xdr:colOff>320040</xdr:colOff>
      <xdr:row>9</xdr:row>
      <xdr:rowOff>60960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SpPr/>
      </xdr:nvSpPr>
      <xdr:spPr>
        <a:xfrm>
          <a:off x="769620" y="148590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167640</xdr:colOff>
      <xdr:row>11</xdr:row>
      <xdr:rowOff>99060</xdr:rowOff>
    </xdr:from>
    <xdr:to>
      <xdr:col>1</xdr:col>
      <xdr:colOff>327660</xdr:colOff>
      <xdr:row>12</xdr:row>
      <xdr:rowOff>137160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SpPr/>
      </xdr:nvSpPr>
      <xdr:spPr>
        <a:xfrm>
          <a:off x="777240" y="211074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7620</xdr:colOff>
      <xdr:row>15</xdr:row>
      <xdr:rowOff>0</xdr:rowOff>
    </xdr:from>
    <xdr:to>
      <xdr:col>1</xdr:col>
      <xdr:colOff>167640</xdr:colOff>
      <xdr:row>16</xdr:row>
      <xdr:rowOff>38100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SpPr/>
      </xdr:nvSpPr>
      <xdr:spPr>
        <a:xfrm>
          <a:off x="617220" y="274320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198120</xdr:colOff>
      <xdr:row>5</xdr:row>
      <xdr:rowOff>22860</xdr:rowOff>
    </xdr:from>
    <xdr:to>
      <xdr:col>4</xdr:col>
      <xdr:colOff>358140</xdr:colOff>
      <xdr:row>6</xdr:row>
      <xdr:rowOff>60960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SpPr/>
      </xdr:nvSpPr>
      <xdr:spPr>
        <a:xfrm>
          <a:off x="2636520" y="93726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175260</xdr:colOff>
      <xdr:row>13</xdr:row>
      <xdr:rowOff>76200</xdr:rowOff>
    </xdr:from>
    <xdr:to>
      <xdr:col>4</xdr:col>
      <xdr:colOff>335280</xdr:colOff>
      <xdr:row>14</xdr:row>
      <xdr:rowOff>114300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SpPr/>
      </xdr:nvSpPr>
      <xdr:spPr>
        <a:xfrm>
          <a:off x="2613660" y="245364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403860</xdr:colOff>
      <xdr:row>5</xdr:row>
      <xdr:rowOff>175260</xdr:rowOff>
    </xdr:from>
    <xdr:to>
      <xdr:col>9</xdr:col>
      <xdr:colOff>563880</xdr:colOff>
      <xdr:row>7</xdr:row>
      <xdr:rowOff>30480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SpPr/>
      </xdr:nvSpPr>
      <xdr:spPr>
        <a:xfrm>
          <a:off x="5890260" y="108966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457200</xdr:colOff>
      <xdr:row>2</xdr:row>
      <xdr:rowOff>22860</xdr:rowOff>
    </xdr:from>
    <xdr:to>
      <xdr:col>3</xdr:col>
      <xdr:colOff>30480</xdr:colOff>
      <xdr:row>3</xdr:row>
      <xdr:rowOff>30480</xdr:rowOff>
    </xdr:to>
    <xdr:sp macro="" textlink="">
      <xdr:nvSpPr>
        <xdr:cNvPr id="17" name="Isosceles Triangle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SpPr/>
      </xdr:nvSpPr>
      <xdr:spPr>
        <a:xfrm rot="10800000">
          <a:off x="1676400" y="388620"/>
          <a:ext cx="182880" cy="190500"/>
        </a:xfrm>
        <a:prstGeom prst="triangl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320040</xdr:colOff>
      <xdr:row>5</xdr:row>
      <xdr:rowOff>133350</xdr:rowOff>
    </xdr:from>
    <xdr:to>
      <xdr:col>4</xdr:col>
      <xdr:colOff>198120</xdr:colOff>
      <xdr:row>8</xdr:row>
      <xdr:rowOff>133350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CxnSpPr>
          <a:stCxn id="11" idx="6"/>
          <a:endCxn id="14" idx="2"/>
        </xdr:cNvCxnSpPr>
      </xdr:nvCxnSpPr>
      <xdr:spPr>
        <a:xfrm flipV="1">
          <a:off x="929640" y="1047750"/>
          <a:ext cx="1706880" cy="54864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327660</xdr:colOff>
      <xdr:row>5</xdr:row>
      <xdr:rowOff>45720</xdr:rowOff>
    </xdr:from>
    <xdr:to>
      <xdr:col>1</xdr:col>
      <xdr:colOff>529590</xdr:colOff>
      <xdr:row>12</xdr:row>
      <xdr:rowOff>26670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CxnSpPr>
          <a:stCxn id="10" idx="4"/>
          <a:endCxn id="12" idx="6"/>
        </xdr:cNvCxnSpPr>
      </xdr:nvCxnSpPr>
      <xdr:spPr>
        <a:xfrm flipH="1">
          <a:off x="937260" y="960120"/>
          <a:ext cx="201930" cy="126111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240030</xdr:colOff>
      <xdr:row>9</xdr:row>
      <xdr:rowOff>60960</xdr:rowOff>
    </xdr:from>
    <xdr:to>
      <xdr:col>4</xdr:col>
      <xdr:colOff>198694</xdr:colOff>
      <xdr:row>14</xdr:row>
      <xdr:rowOff>81938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CxnSpPr>
          <a:stCxn id="11" idx="4"/>
          <a:endCxn id="15" idx="3"/>
        </xdr:cNvCxnSpPr>
      </xdr:nvCxnSpPr>
      <xdr:spPr>
        <a:xfrm>
          <a:off x="849630" y="1706880"/>
          <a:ext cx="1787464" cy="935378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167640</xdr:colOff>
      <xdr:row>14</xdr:row>
      <xdr:rowOff>81938</xdr:rowOff>
    </xdr:from>
    <xdr:to>
      <xdr:col>4</xdr:col>
      <xdr:colOff>198694</xdr:colOff>
      <xdr:row>15</xdr:row>
      <xdr:rowOff>110490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CxnSpPr>
          <a:stCxn id="13" idx="6"/>
          <a:endCxn id="15" idx="3"/>
        </xdr:cNvCxnSpPr>
      </xdr:nvCxnSpPr>
      <xdr:spPr>
        <a:xfrm flipV="1">
          <a:off x="777240" y="2642258"/>
          <a:ext cx="1859854" cy="211432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129540</xdr:colOff>
      <xdr:row>12</xdr:row>
      <xdr:rowOff>68580</xdr:rowOff>
    </xdr:from>
    <xdr:to>
      <xdr:col>4</xdr:col>
      <xdr:colOff>358140</xdr:colOff>
      <xdr:row>13</xdr:row>
      <xdr:rowOff>38100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SpPr/>
      </xdr:nvSpPr>
      <xdr:spPr>
        <a:xfrm>
          <a:off x="2567940" y="2278380"/>
          <a:ext cx="228600" cy="1524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548640</xdr:colOff>
      <xdr:row>3</xdr:row>
      <xdr:rowOff>30480</xdr:rowOff>
    </xdr:from>
    <xdr:to>
      <xdr:col>4</xdr:col>
      <xdr:colOff>129540</xdr:colOff>
      <xdr:row>12</xdr:row>
      <xdr:rowOff>144780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CxnSpPr>
          <a:stCxn id="17" idx="0"/>
          <a:endCxn id="30" idx="1"/>
        </xdr:cNvCxnSpPr>
      </xdr:nvCxnSpPr>
      <xdr:spPr>
        <a:xfrm>
          <a:off x="1767840" y="579120"/>
          <a:ext cx="800100" cy="177546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586166</xdr:colOff>
      <xdr:row>5</xdr:row>
      <xdr:rowOff>13358</xdr:rowOff>
    </xdr:from>
    <xdr:to>
      <xdr:col>4</xdr:col>
      <xdr:colOff>129540</xdr:colOff>
      <xdr:row>12</xdr:row>
      <xdr:rowOff>144780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CxnSpPr>
          <a:stCxn id="10" idx="5"/>
          <a:endCxn id="30" idx="1"/>
        </xdr:cNvCxnSpPr>
      </xdr:nvCxnSpPr>
      <xdr:spPr>
        <a:xfrm>
          <a:off x="1195766" y="927758"/>
          <a:ext cx="1372174" cy="1426822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327660</xdr:colOff>
      <xdr:row>6</xdr:row>
      <xdr:rowOff>28598</xdr:rowOff>
    </xdr:from>
    <xdr:to>
      <xdr:col>4</xdr:col>
      <xdr:colOff>221554</xdr:colOff>
      <xdr:row>12</xdr:row>
      <xdr:rowOff>26670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CxnSpPr>
          <a:stCxn id="14" idx="3"/>
          <a:endCxn id="12" idx="6"/>
        </xdr:cNvCxnSpPr>
      </xdr:nvCxnSpPr>
      <xdr:spPr>
        <a:xfrm flipH="1">
          <a:off x="937260" y="1125878"/>
          <a:ext cx="1722694" cy="1110592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270510</xdr:colOff>
      <xdr:row>10</xdr:row>
      <xdr:rowOff>57150</xdr:rowOff>
    </xdr:from>
    <xdr:to>
      <xdr:col>3</xdr:col>
      <xdr:colOff>438150</xdr:colOff>
      <xdr:row>11</xdr:row>
      <xdr:rowOff>125730</xdr:rowOff>
    </xdr:to>
    <xdr:sp macro="" textlink="">
      <xdr:nvSpPr>
        <xdr:cNvPr id="40" name="Arrow: Right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SpPr/>
      </xdr:nvSpPr>
      <xdr:spPr>
        <a:xfrm rot="5400000">
          <a:off x="2057400" y="194310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502920</xdr:colOff>
      <xdr:row>6</xdr:row>
      <xdr:rowOff>121920</xdr:rowOff>
    </xdr:from>
    <xdr:to>
      <xdr:col>3</xdr:col>
      <xdr:colOff>144780</xdr:colOff>
      <xdr:row>7</xdr:row>
      <xdr:rowOff>106680</xdr:rowOff>
    </xdr:to>
    <xdr:sp macro="" textlink="">
      <xdr:nvSpPr>
        <xdr:cNvPr id="41" name="Arrow: Right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SpPr/>
      </xdr:nvSpPr>
      <xdr:spPr>
        <a:xfrm>
          <a:off x="1722120" y="123444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430530</xdr:colOff>
      <xdr:row>6</xdr:row>
      <xdr:rowOff>95250</xdr:rowOff>
    </xdr:from>
    <xdr:to>
      <xdr:col>1</xdr:col>
      <xdr:colOff>598170</xdr:colOff>
      <xdr:row>7</xdr:row>
      <xdr:rowOff>163830</xdr:rowOff>
    </xdr:to>
    <xdr:sp macro="" textlink="">
      <xdr:nvSpPr>
        <xdr:cNvPr id="42" name="Arrow: Right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SpPr/>
      </xdr:nvSpPr>
      <xdr:spPr>
        <a:xfrm rot="16566690">
          <a:off x="998220" y="124968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304800</xdr:colOff>
      <xdr:row>9</xdr:row>
      <xdr:rowOff>91440</xdr:rowOff>
    </xdr:from>
    <xdr:to>
      <xdr:col>2</xdr:col>
      <xdr:colOff>556260</xdr:colOff>
      <xdr:row>10</xdr:row>
      <xdr:rowOff>76200</xdr:rowOff>
    </xdr:to>
    <xdr:sp macro="" textlink="">
      <xdr:nvSpPr>
        <xdr:cNvPr id="43" name="Arrow: Right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SpPr/>
      </xdr:nvSpPr>
      <xdr:spPr>
        <a:xfrm rot="10992884">
          <a:off x="1524000" y="175260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510540</xdr:colOff>
      <xdr:row>11</xdr:row>
      <xdr:rowOff>167640</xdr:rowOff>
    </xdr:from>
    <xdr:to>
      <xdr:col>3</xdr:col>
      <xdr:colOff>152400</xdr:colOff>
      <xdr:row>12</xdr:row>
      <xdr:rowOff>152400</xdr:rowOff>
    </xdr:to>
    <xdr:sp macro="" textlink="">
      <xdr:nvSpPr>
        <xdr:cNvPr id="44" name="Arrow: Right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SpPr/>
      </xdr:nvSpPr>
      <xdr:spPr>
        <a:xfrm rot="10800000">
          <a:off x="1729740" y="219456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411480</xdr:colOff>
      <xdr:row>15</xdr:row>
      <xdr:rowOff>15240</xdr:rowOff>
    </xdr:from>
    <xdr:to>
      <xdr:col>3</xdr:col>
      <xdr:colOff>53340</xdr:colOff>
      <xdr:row>16</xdr:row>
      <xdr:rowOff>0</xdr:rowOff>
    </xdr:to>
    <xdr:sp macro="" textlink="">
      <xdr:nvSpPr>
        <xdr:cNvPr id="45" name="Arrow: Right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SpPr/>
      </xdr:nvSpPr>
      <xdr:spPr>
        <a:xfrm>
          <a:off x="1630680" y="277368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45720</xdr:colOff>
      <xdr:row>7</xdr:row>
      <xdr:rowOff>15240</xdr:rowOff>
    </xdr:from>
    <xdr:to>
      <xdr:col>8</xdr:col>
      <xdr:colOff>556260</xdr:colOff>
      <xdr:row>9</xdr:row>
      <xdr:rowOff>0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SpPr txBox="1"/>
      </xdr:nvSpPr>
      <xdr:spPr>
        <a:xfrm>
          <a:off x="4922520" y="131064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Drill</a:t>
          </a:r>
        </a:p>
      </xdr:txBody>
    </xdr:sp>
    <xdr:clientData/>
  </xdr:twoCellAnchor>
  <xdr:twoCellAnchor>
    <xdr:from>
      <xdr:col>8</xdr:col>
      <xdr:colOff>22860</xdr:colOff>
      <xdr:row>10</xdr:row>
      <xdr:rowOff>175260</xdr:rowOff>
    </xdr:from>
    <xdr:to>
      <xdr:col>8</xdr:col>
      <xdr:colOff>533400</xdr:colOff>
      <xdr:row>12</xdr:row>
      <xdr:rowOff>160020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SpPr txBox="1"/>
      </xdr:nvSpPr>
      <xdr:spPr>
        <a:xfrm>
          <a:off x="4899660" y="201930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Mark+Cut</a:t>
          </a:r>
        </a:p>
      </xdr:txBody>
    </xdr:sp>
    <xdr:clientData/>
  </xdr:twoCellAnchor>
  <xdr:twoCellAnchor>
    <xdr:from>
      <xdr:col>10</xdr:col>
      <xdr:colOff>571500</xdr:colOff>
      <xdr:row>6</xdr:row>
      <xdr:rowOff>144780</xdr:rowOff>
    </xdr:from>
    <xdr:to>
      <xdr:col>11</xdr:col>
      <xdr:colOff>472440</xdr:colOff>
      <xdr:row>8</xdr:row>
      <xdr:rowOff>129540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SpPr txBox="1"/>
      </xdr:nvSpPr>
      <xdr:spPr>
        <a:xfrm>
          <a:off x="6667500" y="125730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Rivet</a:t>
          </a:r>
        </a:p>
      </xdr:txBody>
    </xdr:sp>
    <xdr:clientData/>
  </xdr:twoCellAnchor>
  <xdr:twoCellAnchor>
    <xdr:from>
      <xdr:col>7</xdr:col>
      <xdr:colOff>533400</xdr:colOff>
      <xdr:row>14</xdr:row>
      <xdr:rowOff>22860</xdr:rowOff>
    </xdr:from>
    <xdr:to>
      <xdr:col>8</xdr:col>
      <xdr:colOff>525780</xdr:colOff>
      <xdr:row>16</xdr:row>
      <xdr:rowOff>114300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SpPr txBox="1"/>
      </xdr:nvSpPr>
      <xdr:spPr>
        <a:xfrm>
          <a:off x="4800600" y="2598420"/>
          <a:ext cx="601980" cy="4572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Sheet Metal</a:t>
          </a:r>
        </a:p>
      </xdr:txBody>
    </xdr:sp>
    <xdr:clientData/>
  </xdr:twoCellAnchor>
  <xdr:twoCellAnchor>
    <xdr:from>
      <xdr:col>11</xdr:col>
      <xdr:colOff>30480</xdr:colOff>
      <xdr:row>11</xdr:row>
      <xdr:rowOff>15240</xdr:rowOff>
    </xdr:from>
    <xdr:to>
      <xdr:col>12</xdr:col>
      <xdr:colOff>53340</xdr:colOff>
      <xdr:row>13</xdr:row>
      <xdr:rowOff>0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SpPr txBox="1"/>
      </xdr:nvSpPr>
      <xdr:spPr>
        <a:xfrm>
          <a:off x="6736080" y="2042160"/>
          <a:ext cx="63246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Check</a:t>
          </a:r>
        </a:p>
      </xdr:txBody>
    </xdr:sp>
    <xdr:clientData/>
  </xdr:twoCellAnchor>
  <xdr:twoCellAnchor>
    <xdr:from>
      <xdr:col>11</xdr:col>
      <xdr:colOff>91440</xdr:colOff>
      <xdr:row>14</xdr:row>
      <xdr:rowOff>45720</xdr:rowOff>
    </xdr:from>
    <xdr:to>
      <xdr:col>11</xdr:col>
      <xdr:colOff>601980</xdr:colOff>
      <xdr:row>16</xdr:row>
      <xdr:rowOff>30480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SpPr txBox="1"/>
      </xdr:nvSpPr>
      <xdr:spPr>
        <a:xfrm>
          <a:off x="6797040" y="2621280"/>
          <a:ext cx="510540" cy="350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Fold</a:t>
          </a:r>
        </a:p>
      </xdr:txBody>
    </xdr:sp>
    <xdr:clientData/>
  </xdr:twoCellAnchor>
  <xdr:twoCellAnchor>
    <xdr:from>
      <xdr:col>9</xdr:col>
      <xdr:colOff>76200</xdr:colOff>
      <xdr:row>7</xdr:row>
      <xdr:rowOff>91440</xdr:rowOff>
    </xdr:from>
    <xdr:to>
      <xdr:col>9</xdr:col>
      <xdr:colOff>236220</xdr:colOff>
      <xdr:row>8</xdr:row>
      <xdr:rowOff>129540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SpPr/>
      </xdr:nvSpPr>
      <xdr:spPr>
        <a:xfrm>
          <a:off x="5562600" y="138684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342900</xdr:colOff>
      <xdr:row>7</xdr:row>
      <xdr:rowOff>38100</xdr:rowOff>
    </xdr:from>
    <xdr:to>
      <xdr:col>10</xdr:col>
      <xdr:colOff>502920</xdr:colOff>
      <xdr:row>8</xdr:row>
      <xdr:rowOff>91440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SpPr/>
      </xdr:nvSpPr>
      <xdr:spPr>
        <a:xfrm>
          <a:off x="6438900" y="1333500"/>
          <a:ext cx="160020" cy="23622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53340</xdr:colOff>
      <xdr:row>11</xdr:row>
      <xdr:rowOff>53340</xdr:rowOff>
    </xdr:from>
    <xdr:to>
      <xdr:col>9</xdr:col>
      <xdr:colOff>213360</xdr:colOff>
      <xdr:row>12</xdr:row>
      <xdr:rowOff>91440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SpPr/>
      </xdr:nvSpPr>
      <xdr:spPr>
        <a:xfrm>
          <a:off x="5539740" y="208026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68580</xdr:colOff>
      <xdr:row>14</xdr:row>
      <xdr:rowOff>91440</xdr:rowOff>
    </xdr:from>
    <xdr:to>
      <xdr:col>9</xdr:col>
      <xdr:colOff>228600</xdr:colOff>
      <xdr:row>15</xdr:row>
      <xdr:rowOff>129540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SpPr/>
      </xdr:nvSpPr>
      <xdr:spPr>
        <a:xfrm>
          <a:off x="5554980" y="2667000"/>
          <a:ext cx="160020" cy="220980"/>
        </a:xfrm>
        <a:prstGeom prst="ellipse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472440</xdr:colOff>
      <xdr:row>14</xdr:row>
      <xdr:rowOff>152400</xdr:rowOff>
    </xdr:from>
    <xdr:to>
      <xdr:col>11</xdr:col>
      <xdr:colOff>45720</xdr:colOff>
      <xdr:row>15</xdr:row>
      <xdr:rowOff>160020</xdr:rowOff>
    </xdr:to>
    <xdr:sp macro="" textlink="">
      <xdr:nvSpPr>
        <xdr:cNvPr id="56" name="Isosceles Triangle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SpPr/>
      </xdr:nvSpPr>
      <xdr:spPr>
        <a:xfrm rot="10800000">
          <a:off x="6568440" y="2727960"/>
          <a:ext cx="182880" cy="190500"/>
        </a:xfrm>
        <a:prstGeom prst="triangl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320040</xdr:colOff>
      <xdr:row>11</xdr:row>
      <xdr:rowOff>114300</xdr:rowOff>
    </xdr:from>
    <xdr:to>
      <xdr:col>10</xdr:col>
      <xdr:colOff>548640</xdr:colOff>
      <xdr:row>12</xdr:row>
      <xdr:rowOff>83820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SpPr/>
      </xdr:nvSpPr>
      <xdr:spPr>
        <a:xfrm>
          <a:off x="6416040" y="2141220"/>
          <a:ext cx="228600" cy="1524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133350</xdr:colOff>
      <xdr:row>12</xdr:row>
      <xdr:rowOff>91440</xdr:rowOff>
    </xdr:from>
    <xdr:to>
      <xdr:col>9</xdr:col>
      <xdr:colOff>148590</xdr:colOff>
      <xdr:row>14</xdr:row>
      <xdr:rowOff>91440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CxnSpPr>
          <a:stCxn id="55" idx="0"/>
          <a:endCxn id="54" idx="4"/>
        </xdr:cNvCxnSpPr>
      </xdr:nvCxnSpPr>
      <xdr:spPr>
        <a:xfrm flipH="1" flipV="1">
          <a:off x="5619750" y="2301240"/>
          <a:ext cx="15240" cy="36576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133350</xdr:colOff>
      <xdr:row>8</xdr:row>
      <xdr:rowOff>129540</xdr:rowOff>
    </xdr:from>
    <xdr:to>
      <xdr:col>9</xdr:col>
      <xdr:colOff>156210</xdr:colOff>
      <xdr:row>11</xdr:row>
      <xdr:rowOff>53340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CxnSpPr>
          <a:stCxn id="54" idx="0"/>
          <a:endCxn id="52" idx="4"/>
        </xdr:cNvCxnSpPr>
      </xdr:nvCxnSpPr>
      <xdr:spPr>
        <a:xfrm flipV="1">
          <a:off x="5619750" y="1607820"/>
          <a:ext cx="22860" cy="47244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156210</xdr:colOff>
      <xdr:row>6</xdr:row>
      <xdr:rowOff>102870</xdr:rowOff>
    </xdr:from>
    <xdr:to>
      <xdr:col>9</xdr:col>
      <xdr:colOff>403860</xdr:colOff>
      <xdr:row>7</xdr:row>
      <xdr:rowOff>91440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CxnSpPr>
          <a:stCxn id="52" idx="0"/>
          <a:endCxn id="16" idx="2"/>
        </xdr:cNvCxnSpPr>
      </xdr:nvCxnSpPr>
      <xdr:spPr>
        <a:xfrm flipV="1">
          <a:off x="5642610" y="1215390"/>
          <a:ext cx="247650" cy="17145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563880</xdr:colOff>
      <xdr:row>6</xdr:row>
      <xdr:rowOff>102870</xdr:rowOff>
    </xdr:from>
    <xdr:to>
      <xdr:col>10</xdr:col>
      <xdr:colOff>342900</xdr:colOff>
      <xdr:row>7</xdr:row>
      <xdr:rowOff>156210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CxnSpPr>
          <a:stCxn id="16" idx="6"/>
          <a:endCxn id="53" idx="2"/>
        </xdr:cNvCxnSpPr>
      </xdr:nvCxnSpPr>
      <xdr:spPr>
        <a:xfrm>
          <a:off x="6050280" y="1215390"/>
          <a:ext cx="388620" cy="23622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422910</xdr:colOff>
      <xdr:row>8</xdr:row>
      <xdr:rowOff>91440</xdr:rowOff>
    </xdr:from>
    <xdr:to>
      <xdr:col>10</xdr:col>
      <xdr:colOff>434340</xdr:colOff>
      <xdr:row>11</xdr:row>
      <xdr:rowOff>114300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00000000-0008-0000-0A00-000047000000}"/>
            </a:ext>
          </a:extLst>
        </xdr:cNvPr>
        <xdr:cNvCxnSpPr>
          <a:stCxn id="53" idx="4"/>
          <a:endCxn id="57" idx="0"/>
        </xdr:cNvCxnSpPr>
      </xdr:nvCxnSpPr>
      <xdr:spPr>
        <a:xfrm>
          <a:off x="6518910" y="1569720"/>
          <a:ext cx="11430" cy="57150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434340</xdr:colOff>
      <xdr:row>12</xdr:row>
      <xdr:rowOff>83820</xdr:rowOff>
    </xdr:from>
    <xdr:to>
      <xdr:col>10</xdr:col>
      <xdr:colOff>563880</xdr:colOff>
      <xdr:row>14</xdr:row>
      <xdr:rowOff>152400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0000000-0008-0000-0A00-00004A000000}"/>
            </a:ext>
          </a:extLst>
        </xdr:cNvPr>
        <xdr:cNvCxnSpPr>
          <a:stCxn id="57" idx="2"/>
          <a:endCxn id="56" idx="3"/>
        </xdr:cNvCxnSpPr>
      </xdr:nvCxnSpPr>
      <xdr:spPr>
        <a:xfrm>
          <a:off x="6530340" y="2293620"/>
          <a:ext cx="129540" cy="43434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80010</xdr:colOff>
      <xdr:row>13</xdr:row>
      <xdr:rowOff>3810</xdr:rowOff>
    </xdr:from>
    <xdr:to>
      <xdr:col>9</xdr:col>
      <xdr:colOff>247650</xdr:colOff>
      <xdr:row>14</xdr:row>
      <xdr:rowOff>72390</xdr:rowOff>
    </xdr:to>
    <xdr:sp macro="" textlink="">
      <xdr:nvSpPr>
        <xdr:cNvPr id="76" name="Arrow: Right 75">
          <a:extLst>
            <a:ext uri="{FF2B5EF4-FFF2-40B4-BE49-F238E27FC236}">
              <a16:creationId xmlns:a16="http://schemas.microsoft.com/office/drawing/2014/main" id="{00000000-0008-0000-0A00-00004C000000}"/>
            </a:ext>
          </a:extLst>
        </xdr:cNvPr>
        <xdr:cNvSpPr/>
      </xdr:nvSpPr>
      <xdr:spPr>
        <a:xfrm rot="16200000">
          <a:off x="5524500" y="243840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118110</xdr:colOff>
      <xdr:row>9</xdr:row>
      <xdr:rowOff>95250</xdr:rowOff>
    </xdr:from>
    <xdr:to>
      <xdr:col>9</xdr:col>
      <xdr:colOff>285750</xdr:colOff>
      <xdr:row>10</xdr:row>
      <xdr:rowOff>163830</xdr:rowOff>
    </xdr:to>
    <xdr:sp macro="" textlink="">
      <xdr:nvSpPr>
        <xdr:cNvPr id="77" name="Arrow: Right 76">
          <a:extLst>
            <a:ext uri="{FF2B5EF4-FFF2-40B4-BE49-F238E27FC236}">
              <a16:creationId xmlns:a16="http://schemas.microsoft.com/office/drawing/2014/main" id="{00000000-0008-0000-0A00-00004D000000}"/>
            </a:ext>
          </a:extLst>
        </xdr:cNvPr>
        <xdr:cNvSpPr/>
      </xdr:nvSpPr>
      <xdr:spPr>
        <a:xfrm rot="16200000">
          <a:off x="5562600" y="179832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99060</xdr:colOff>
      <xdr:row>6</xdr:row>
      <xdr:rowOff>99060</xdr:rowOff>
    </xdr:from>
    <xdr:to>
      <xdr:col>9</xdr:col>
      <xdr:colOff>350520</xdr:colOff>
      <xdr:row>7</xdr:row>
      <xdr:rowOff>83820</xdr:rowOff>
    </xdr:to>
    <xdr:sp macro="" textlink="">
      <xdr:nvSpPr>
        <xdr:cNvPr id="78" name="Arrow: Right 77">
          <a:extLst>
            <a:ext uri="{FF2B5EF4-FFF2-40B4-BE49-F238E27FC236}">
              <a16:creationId xmlns:a16="http://schemas.microsoft.com/office/drawing/2014/main" id="{00000000-0008-0000-0A00-00004E000000}"/>
            </a:ext>
          </a:extLst>
        </xdr:cNvPr>
        <xdr:cNvSpPr/>
      </xdr:nvSpPr>
      <xdr:spPr>
        <a:xfrm>
          <a:off x="5585460" y="121158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30480</xdr:colOff>
      <xdr:row>6</xdr:row>
      <xdr:rowOff>129540</xdr:rowOff>
    </xdr:from>
    <xdr:to>
      <xdr:col>10</xdr:col>
      <xdr:colOff>281940</xdr:colOff>
      <xdr:row>7</xdr:row>
      <xdr:rowOff>114300</xdr:rowOff>
    </xdr:to>
    <xdr:sp macro="" textlink="">
      <xdr:nvSpPr>
        <xdr:cNvPr id="79" name="Arrow: Right 78">
          <a:extLst>
            <a:ext uri="{FF2B5EF4-FFF2-40B4-BE49-F238E27FC236}">
              <a16:creationId xmlns:a16="http://schemas.microsoft.com/office/drawing/2014/main" id="{00000000-0008-0000-0A00-00004F000000}"/>
            </a:ext>
          </a:extLst>
        </xdr:cNvPr>
        <xdr:cNvSpPr/>
      </xdr:nvSpPr>
      <xdr:spPr>
        <a:xfrm>
          <a:off x="6126480" y="124206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331470</xdr:colOff>
      <xdr:row>9</xdr:row>
      <xdr:rowOff>41910</xdr:rowOff>
    </xdr:from>
    <xdr:to>
      <xdr:col>10</xdr:col>
      <xdr:colOff>499110</xdr:colOff>
      <xdr:row>10</xdr:row>
      <xdr:rowOff>110490</xdr:rowOff>
    </xdr:to>
    <xdr:sp macro="" textlink="">
      <xdr:nvSpPr>
        <xdr:cNvPr id="80" name="Arrow: Right 79">
          <a:extLst>
            <a:ext uri="{FF2B5EF4-FFF2-40B4-BE49-F238E27FC236}">
              <a16:creationId xmlns:a16="http://schemas.microsoft.com/office/drawing/2014/main" id="{00000000-0008-0000-0A00-000050000000}"/>
            </a:ext>
          </a:extLst>
        </xdr:cNvPr>
        <xdr:cNvSpPr/>
      </xdr:nvSpPr>
      <xdr:spPr>
        <a:xfrm rot="4932066">
          <a:off x="6385560" y="174498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384810</xdr:colOff>
      <xdr:row>13</xdr:row>
      <xdr:rowOff>11430</xdr:rowOff>
    </xdr:from>
    <xdr:to>
      <xdr:col>10</xdr:col>
      <xdr:colOff>552450</xdr:colOff>
      <xdr:row>14</xdr:row>
      <xdr:rowOff>80010</xdr:rowOff>
    </xdr:to>
    <xdr:sp macro="" textlink="">
      <xdr:nvSpPr>
        <xdr:cNvPr id="81" name="Arrow: Right 80">
          <a:extLst>
            <a:ext uri="{FF2B5EF4-FFF2-40B4-BE49-F238E27FC236}">
              <a16:creationId xmlns:a16="http://schemas.microsoft.com/office/drawing/2014/main" id="{00000000-0008-0000-0A00-000051000000}"/>
            </a:ext>
          </a:extLst>
        </xdr:cNvPr>
        <xdr:cNvSpPr/>
      </xdr:nvSpPr>
      <xdr:spPr>
        <a:xfrm rot="4415751">
          <a:off x="6438900" y="2446020"/>
          <a:ext cx="251460" cy="167640"/>
        </a:xfrm>
        <a:prstGeom prst="rightArrow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7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9.emf"/><Relationship Id="rId5" Type="http://schemas.openxmlformats.org/officeDocument/2006/relationships/image" Target="../media/image6.emf"/><Relationship Id="rId10" Type="http://schemas.openxmlformats.org/officeDocument/2006/relationships/package" Target="../embeddings/Microsoft_Word_Document.docx"/><Relationship Id="rId4" Type="http://schemas.openxmlformats.org/officeDocument/2006/relationships/oleObject" Target="../embeddings/oleObject1.bin"/><Relationship Id="rId9" Type="http://schemas.openxmlformats.org/officeDocument/2006/relationships/image" Target="../media/image8.emf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4"/>
  </sheetPr>
  <dimension ref="A1:Z15"/>
  <sheetViews>
    <sheetView tabSelected="1" view="pageLayout" topLeftCell="B1" zoomScale="70" zoomScaleNormal="100" zoomScalePageLayoutView="70" workbookViewId="0">
      <selection activeCell="S13" sqref="S13"/>
    </sheetView>
  </sheetViews>
  <sheetFormatPr defaultRowHeight="14.4" x14ac:dyDescent="0.3"/>
  <cols>
    <col min="1" max="1" width="20.33203125" bestFit="1" customWidth="1"/>
    <col min="2" max="2" width="14" bestFit="1" customWidth="1"/>
    <col min="3" max="3" width="11.44140625" bestFit="1" customWidth="1"/>
    <col min="4" max="4" width="12.33203125" bestFit="1" customWidth="1"/>
    <col min="17" max="17" width="11.6640625" customWidth="1"/>
  </cols>
  <sheetData>
    <row r="1" spans="1:26" ht="15.6" x14ac:dyDescent="0.3">
      <c r="A1" s="44" t="s">
        <v>7</v>
      </c>
      <c r="B1" s="44"/>
      <c r="C1" s="44"/>
      <c r="D1" s="44"/>
    </row>
    <row r="2" spans="1:26" ht="43.2" customHeight="1" x14ac:dyDescent="0.3">
      <c r="A2" s="33" t="s">
        <v>6</v>
      </c>
      <c r="B2" s="33"/>
      <c r="C2" s="33"/>
      <c r="D2" s="33"/>
      <c r="E2" s="43" t="s">
        <v>13</v>
      </c>
      <c r="F2" s="43"/>
      <c r="G2" s="3" t="s">
        <v>1</v>
      </c>
      <c r="H2" s="3">
        <f>SUM(A4:A5)/2</f>
        <v>6.75</v>
      </c>
      <c r="I2" s="3" t="s">
        <v>12</v>
      </c>
      <c r="J2" s="3" t="s">
        <v>1</v>
      </c>
      <c r="K2" s="3">
        <f>H2/60</f>
        <v>0.1125</v>
      </c>
      <c r="L2" s="3" t="s">
        <v>24</v>
      </c>
      <c r="M2" s="43" t="s">
        <v>25</v>
      </c>
      <c r="N2" s="43"/>
      <c r="O2" s="43"/>
      <c r="P2" s="43"/>
      <c r="Q2" s="43"/>
      <c r="R2" s="3" t="s">
        <v>1</v>
      </c>
      <c r="S2" s="3">
        <f>K2*(1+$L$3)</f>
        <v>0.12937499999999999</v>
      </c>
      <c r="U2" s="43" t="s">
        <v>37</v>
      </c>
      <c r="V2" s="43"/>
      <c r="W2" s="43"/>
      <c r="X2" s="43"/>
      <c r="Y2" s="33" t="s">
        <v>1</v>
      </c>
      <c r="Z2" s="33">
        <f>480*1/S12</f>
        <v>3557.312252964427</v>
      </c>
    </row>
    <row r="3" spans="1:26" ht="43.95" customHeight="1" x14ac:dyDescent="0.3">
      <c r="A3" s="3" t="s">
        <v>8</v>
      </c>
      <c r="B3" s="3" t="s">
        <v>9</v>
      </c>
      <c r="C3" s="3" t="s">
        <v>10</v>
      </c>
      <c r="D3" s="3" t="s">
        <v>11</v>
      </c>
      <c r="E3" s="43" t="s">
        <v>14</v>
      </c>
      <c r="F3" s="43"/>
      <c r="G3" s="3" t="s">
        <v>1</v>
      </c>
      <c r="H3" s="3">
        <f>SUM(B4:B5)/2</f>
        <v>7.45</v>
      </c>
      <c r="I3" s="3" t="s">
        <v>12</v>
      </c>
      <c r="J3" s="3" t="s">
        <v>1</v>
      </c>
      <c r="K3" s="3">
        <f t="shared" ref="K3:K5" si="0">H3/60</f>
        <v>0.12416666666666668</v>
      </c>
      <c r="L3" s="3">
        <v>0.15</v>
      </c>
      <c r="M3" s="43" t="s">
        <v>26</v>
      </c>
      <c r="N3" s="43"/>
      <c r="O3" s="43"/>
      <c r="P3" s="43"/>
      <c r="Q3" s="43"/>
      <c r="R3" s="3" t="s">
        <v>1</v>
      </c>
      <c r="S3" s="3">
        <f>K3*(1+$L$3)</f>
        <v>0.14279166666666668</v>
      </c>
      <c r="U3" s="43"/>
      <c r="V3" s="43"/>
      <c r="W3" s="43"/>
      <c r="X3" s="43"/>
      <c r="Y3" s="33"/>
      <c r="Z3" s="33"/>
    </row>
    <row r="4" spans="1:26" ht="48.6" customHeight="1" x14ac:dyDescent="0.3">
      <c r="A4" s="3">
        <v>6.5</v>
      </c>
      <c r="B4" s="3">
        <v>6.9</v>
      </c>
      <c r="C4" s="3">
        <v>5.28</v>
      </c>
      <c r="D4" s="3">
        <f>B4-C4+C4+1</f>
        <v>7.9</v>
      </c>
      <c r="E4" s="43" t="s">
        <v>15</v>
      </c>
      <c r="F4" s="43"/>
      <c r="G4" s="3" t="s">
        <v>1</v>
      </c>
      <c r="H4" s="3">
        <f>SUM(C4:C5)/2</f>
        <v>5.53</v>
      </c>
      <c r="I4" s="3" t="s">
        <v>12</v>
      </c>
      <c r="J4" s="3" t="s">
        <v>1</v>
      </c>
      <c r="K4" s="3">
        <f t="shared" si="0"/>
        <v>9.2166666666666675E-2</v>
      </c>
      <c r="L4" s="3"/>
      <c r="M4" s="43" t="s">
        <v>27</v>
      </c>
      <c r="N4" s="43"/>
      <c r="O4" s="43"/>
      <c r="P4" s="43"/>
      <c r="Q4" s="43"/>
      <c r="R4" s="3" t="s">
        <v>1</v>
      </c>
      <c r="S4" s="3">
        <f>K4*(1+$L$3)</f>
        <v>0.10599166666666666</v>
      </c>
      <c r="U4" s="43" t="s">
        <v>38</v>
      </c>
      <c r="V4" s="43"/>
      <c r="W4" s="43"/>
      <c r="X4" s="43"/>
      <c r="Y4" s="33" t="s">
        <v>1</v>
      </c>
      <c r="Z4" s="33">
        <f>480*1/S13</f>
        <v>4078.742387763773</v>
      </c>
    </row>
    <row r="5" spans="1:26" ht="45" customHeight="1" x14ac:dyDescent="0.3">
      <c r="A5" s="3">
        <v>7</v>
      </c>
      <c r="B5" s="3">
        <v>8</v>
      </c>
      <c r="C5" s="3">
        <v>5.78</v>
      </c>
      <c r="D5" s="3">
        <f t="shared" ref="D5" si="1">B5-C5+C5+1</f>
        <v>9</v>
      </c>
      <c r="E5" s="43" t="s">
        <v>16</v>
      </c>
      <c r="F5" s="43"/>
      <c r="G5" s="3" t="s">
        <v>1</v>
      </c>
      <c r="H5" s="3">
        <f>SUM(D4:D5)/2</f>
        <v>8.4499999999999993</v>
      </c>
      <c r="I5" s="3" t="s">
        <v>12</v>
      </c>
      <c r="J5" s="3" t="s">
        <v>1</v>
      </c>
      <c r="K5" s="3">
        <f t="shared" si="0"/>
        <v>0.14083333333333331</v>
      </c>
      <c r="L5" s="3"/>
      <c r="M5" s="43" t="s">
        <v>28</v>
      </c>
      <c r="N5" s="43"/>
      <c r="O5" s="43"/>
      <c r="P5" s="43"/>
      <c r="Q5" s="43"/>
      <c r="R5" s="3" t="s">
        <v>1</v>
      </c>
      <c r="S5" s="3">
        <f>K5*(1+$L$3)</f>
        <v>0.16195833333333329</v>
      </c>
      <c r="U5" s="43"/>
      <c r="V5" s="43"/>
      <c r="W5" s="43"/>
      <c r="X5" s="43"/>
      <c r="Y5" s="33"/>
      <c r="Z5" s="33"/>
    </row>
    <row r="6" spans="1:26" ht="45" customHeight="1" x14ac:dyDescent="0.3">
      <c r="U6" s="43" t="s">
        <v>39</v>
      </c>
      <c r="V6" s="43"/>
      <c r="W6" s="43"/>
      <c r="X6" s="43"/>
      <c r="Y6" s="33" t="s">
        <v>1</v>
      </c>
      <c r="Z6" s="33">
        <f>480*1/S14</f>
        <v>3849.8813621628856</v>
      </c>
    </row>
    <row r="7" spans="1:26" ht="30" customHeight="1" x14ac:dyDescent="0.3">
      <c r="A7" s="33" t="s">
        <v>2</v>
      </c>
      <c r="B7" s="33"/>
      <c r="C7" s="33"/>
      <c r="D7" s="33"/>
      <c r="E7" s="3"/>
      <c r="F7" s="3"/>
      <c r="G7" s="34" t="s">
        <v>21</v>
      </c>
      <c r="H7" s="35"/>
      <c r="I7" s="35"/>
      <c r="J7" s="35"/>
      <c r="K7" s="35"/>
      <c r="L7" s="36"/>
      <c r="M7" s="43" t="s">
        <v>29</v>
      </c>
      <c r="N7" s="43"/>
      <c r="O7" s="43"/>
      <c r="P7" s="43"/>
      <c r="Q7" s="43"/>
      <c r="R7" s="3" t="s">
        <v>1</v>
      </c>
      <c r="S7" s="3">
        <f>480*1/S2</f>
        <v>3710.144927536232</v>
      </c>
      <c r="U7" s="43"/>
      <c r="V7" s="43"/>
      <c r="W7" s="43"/>
      <c r="X7" s="43"/>
      <c r="Y7" s="33"/>
      <c r="Z7" s="33"/>
    </row>
    <row r="8" spans="1:26" ht="14.4" customHeight="1" x14ac:dyDescent="0.3">
      <c r="A8" s="3" t="str">
        <f>A3</f>
        <v>Hannan Ahmed Siddiqui</v>
      </c>
      <c r="B8" s="3" t="str">
        <f>B3</f>
        <v>Zunaria Ramzan</v>
      </c>
      <c r="C8" s="3" t="str">
        <f>C3</f>
        <v>Barria Qasim</v>
      </c>
      <c r="D8" s="3" t="str">
        <f>D3</f>
        <v>Abubakar Atiq</v>
      </c>
      <c r="E8" s="3"/>
      <c r="F8" s="3"/>
      <c r="G8" s="37" t="s">
        <v>22</v>
      </c>
      <c r="H8" s="38"/>
      <c r="I8" s="38"/>
      <c r="J8" s="38"/>
      <c r="K8" s="38"/>
      <c r="L8" s="39"/>
      <c r="M8" s="43" t="s">
        <v>30</v>
      </c>
      <c r="N8" s="43"/>
      <c r="O8" s="43"/>
      <c r="P8" s="43"/>
      <c r="Q8" s="43"/>
      <c r="R8" s="3" t="s">
        <v>1</v>
      </c>
      <c r="S8" s="3">
        <f t="shared" ref="S8:S10" si="2">480*1/S3</f>
        <v>3361.5407061569886</v>
      </c>
      <c r="U8" s="43" t="s">
        <v>40</v>
      </c>
      <c r="V8" s="43"/>
      <c r="W8" s="43"/>
      <c r="X8" s="43"/>
      <c r="Y8" s="33" t="s">
        <v>1</v>
      </c>
      <c r="Z8" s="33">
        <f>480*1/S15</f>
        <v>3507.4899525027404</v>
      </c>
    </row>
    <row r="9" spans="1:26" ht="14.4" customHeight="1" x14ac:dyDescent="0.3">
      <c r="A9" s="3">
        <v>7.89</v>
      </c>
      <c r="B9" s="3">
        <v>6</v>
      </c>
      <c r="C9" s="3">
        <v>6.5</v>
      </c>
      <c r="D9" s="3">
        <f>B9-C9+C9+1</f>
        <v>7</v>
      </c>
      <c r="E9" s="3"/>
      <c r="F9" s="3"/>
      <c r="G9" s="37" t="s">
        <v>23</v>
      </c>
      <c r="H9" s="38"/>
      <c r="I9" s="38"/>
      <c r="J9" s="38"/>
      <c r="K9" s="38"/>
      <c r="L9" s="39"/>
      <c r="M9" s="43" t="s">
        <v>31</v>
      </c>
      <c r="N9" s="43"/>
      <c r="O9" s="43"/>
      <c r="P9" s="43"/>
      <c r="Q9" s="43"/>
      <c r="R9" s="3" t="s">
        <v>1</v>
      </c>
      <c r="S9" s="3">
        <f t="shared" si="2"/>
        <v>4528.6579133579689</v>
      </c>
      <c r="U9" s="43"/>
      <c r="V9" s="43"/>
      <c r="W9" s="43"/>
      <c r="X9" s="43"/>
      <c r="Y9" s="33"/>
      <c r="Z9" s="33"/>
    </row>
    <row r="10" spans="1:26" ht="14.4" customHeight="1" x14ac:dyDescent="0.3">
      <c r="A10" s="3">
        <v>6.19</v>
      </c>
      <c r="B10" s="3">
        <v>6.28</v>
      </c>
      <c r="C10" s="3">
        <v>6.51</v>
      </c>
      <c r="D10" s="3">
        <f>B10-C10+C10+1</f>
        <v>7.28</v>
      </c>
      <c r="E10" s="3"/>
      <c r="F10" s="3"/>
      <c r="G10" s="40"/>
      <c r="H10" s="41"/>
      <c r="I10" s="41"/>
      <c r="J10" s="41"/>
      <c r="K10" s="41"/>
      <c r="L10" s="42"/>
      <c r="M10" s="43" t="s">
        <v>32</v>
      </c>
      <c r="N10" s="43"/>
      <c r="O10" s="43"/>
      <c r="P10" s="43"/>
      <c r="Q10" s="43"/>
      <c r="R10" s="3" t="s">
        <v>1</v>
      </c>
      <c r="S10" s="3">
        <f t="shared" si="2"/>
        <v>2963.7252379727306</v>
      </c>
      <c r="U10" s="43"/>
      <c r="V10" s="43"/>
      <c r="W10" s="43"/>
      <c r="X10" s="43"/>
      <c r="Y10" s="33"/>
      <c r="Z10" s="33"/>
    </row>
    <row r="11" spans="1:26" ht="29.4" customHeight="1" x14ac:dyDescent="0.3">
      <c r="A11" s="33" t="s">
        <v>17</v>
      </c>
      <c r="B11" s="33"/>
      <c r="C11" s="33"/>
      <c r="D11" s="33"/>
      <c r="E11" s="3" t="s">
        <v>1</v>
      </c>
      <c r="F11" s="3">
        <f>SUM(A9:A10)/2</f>
        <v>7.04</v>
      </c>
      <c r="G11" s="5" t="s">
        <v>12</v>
      </c>
      <c r="H11" s="5" t="s">
        <v>1</v>
      </c>
      <c r="I11" s="6">
        <f>F11/60</f>
        <v>0.11733333333333333</v>
      </c>
      <c r="U11" s="43"/>
      <c r="V11" s="43"/>
      <c r="W11" s="43"/>
      <c r="X11" s="43"/>
      <c r="Y11" s="33"/>
      <c r="Z11" s="33"/>
    </row>
    <row r="12" spans="1:26" ht="28.2" customHeight="1" x14ac:dyDescent="0.3">
      <c r="A12" s="33" t="s">
        <v>18</v>
      </c>
      <c r="B12" s="33"/>
      <c r="C12" s="33"/>
      <c r="D12" s="33"/>
      <c r="E12" s="3" t="s">
        <v>1</v>
      </c>
      <c r="F12" s="3">
        <f>SUM(B9:B10)/2</f>
        <v>6.1400000000000006</v>
      </c>
      <c r="G12" s="3" t="s">
        <v>12</v>
      </c>
      <c r="H12" s="3" t="s">
        <v>1</v>
      </c>
      <c r="I12" s="4">
        <f t="shared" ref="I12:I14" si="3">F12/60</f>
        <v>0.10233333333333335</v>
      </c>
      <c r="M12" s="43" t="s">
        <v>33</v>
      </c>
      <c r="N12" s="43"/>
      <c r="O12" s="43"/>
      <c r="P12" s="43"/>
      <c r="Q12" s="43"/>
      <c r="R12" s="3" t="s">
        <v>1</v>
      </c>
      <c r="S12" s="3">
        <f>I11*(1+$L$3)</f>
        <v>0.13493333333333332</v>
      </c>
    </row>
    <row r="13" spans="1:26" ht="30" customHeight="1" x14ac:dyDescent="0.3">
      <c r="A13" s="33" t="s">
        <v>19</v>
      </c>
      <c r="B13" s="33"/>
      <c r="C13" s="33"/>
      <c r="D13" s="33"/>
      <c r="E13" s="3" t="s">
        <v>1</v>
      </c>
      <c r="F13" s="3">
        <f>SUM(C9:C10)/2</f>
        <v>6.5049999999999999</v>
      </c>
      <c r="G13" s="3" t="s">
        <v>12</v>
      </c>
      <c r="H13" s="3" t="s">
        <v>1</v>
      </c>
      <c r="I13" s="4">
        <f t="shared" si="3"/>
        <v>0.10841666666666666</v>
      </c>
      <c r="M13" s="43" t="s">
        <v>34</v>
      </c>
      <c r="N13" s="43"/>
      <c r="O13" s="43"/>
      <c r="P13" s="43"/>
      <c r="Q13" s="43"/>
      <c r="R13" s="3" t="s">
        <v>1</v>
      </c>
      <c r="S13" s="3">
        <f t="shared" ref="S13:S15" si="4">I12*(1+$L$3)</f>
        <v>0.11768333333333333</v>
      </c>
    </row>
    <row r="14" spans="1:26" ht="30" customHeight="1" x14ac:dyDescent="0.3">
      <c r="A14" s="33" t="s">
        <v>20</v>
      </c>
      <c r="B14" s="33"/>
      <c r="C14" s="33"/>
      <c r="D14" s="33"/>
      <c r="E14" s="3" t="s">
        <v>1</v>
      </c>
      <c r="F14" s="3">
        <f>SUM(D9:D10)/2</f>
        <v>7.1400000000000006</v>
      </c>
      <c r="G14" s="3" t="s">
        <v>12</v>
      </c>
      <c r="H14" s="3" t="s">
        <v>1</v>
      </c>
      <c r="I14" s="4">
        <f t="shared" si="3"/>
        <v>0.11900000000000001</v>
      </c>
      <c r="M14" s="43" t="s">
        <v>35</v>
      </c>
      <c r="N14" s="43"/>
      <c r="O14" s="43"/>
      <c r="P14" s="43"/>
      <c r="Q14" s="43"/>
      <c r="R14" s="3" t="s">
        <v>1</v>
      </c>
      <c r="S14" s="3">
        <f t="shared" si="4"/>
        <v>0.12467916666666665</v>
      </c>
    </row>
    <row r="15" spans="1:26" ht="24" customHeight="1" x14ac:dyDescent="0.3">
      <c r="M15" s="43" t="s">
        <v>36</v>
      </c>
      <c r="N15" s="43"/>
      <c r="O15" s="43"/>
      <c r="P15" s="43"/>
      <c r="Q15" s="43"/>
      <c r="R15" s="3" t="s">
        <v>1</v>
      </c>
      <c r="S15" s="3">
        <f t="shared" si="4"/>
        <v>0.13685</v>
      </c>
    </row>
  </sheetData>
  <mergeCells count="39">
    <mergeCell ref="Z2:Z3"/>
    <mergeCell ref="Z4:Z5"/>
    <mergeCell ref="Z6:Z7"/>
    <mergeCell ref="Z8:Z11"/>
    <mergeCell ref="Y2:Y3"/>
    <mergeCell ref="Y4:Y5"/>
    <mergeCell ref="Y6:Y7"/>
    <mergeCell ref="Y8:Y11"/>
    <mergeCell ref="U2:X3"/>
    <mergeCell ref="U4:X5"/>
    <mergeCell ref="U6:X7"/>
    <mergeCell ref="U8:X11"/>
    <mergeCell ref="M13:Q13"/>
    <mergeCell ref="M2:Q2"/>
    <mergeCell ref="M3:Q3"/>
    <mergeCell ref="M4:Q4"/>
    <mergeCell ref="M5:Q5"/>
    <mergeCell ref="M14:Q14"/>
    <mergeCell ref="M15:Q15"/>
    <mergeCell ref="M7:Q7"/>
    <mergeCell ref="M8:Q8"/>
    <mergeCell ref="M9:Q9"/>
    <mergeCell ref="M10:Q10"/>
    <mergeCell ref="M12:Q12"/>
    <mergeCell ref="E5:F5"/>
    <mergeCell ref="A1:D1"/>
    <mergeCell ref="A2:D2"/>
    <mergeCell ref="A7:D7"/>
    <mergeCell ref="A11:D11"/>
    <mergeCell ref="E2:F2"/>
    <mergeCell ref="E3:F3"/>
    <mergeCell ref="E4:F4"/>
    <mergeCell ref="A14:D14"/>
    <mergeCell ref="G7:L7"/>
    <mergeCell ref="G8:L8"/>
    <mergeCell ref="G9:L9"/>
    <mergeCell ref="G10:L10"/>
    <mergeCell ref="A12:D12"/>
    <mergeCell ref="A13:D13"/>
  </mergeCells>
  <pageMargins left="0.7" right="0.7" top="0.75" bottom="0.75" header="0.3" footer="0.3"/>
  <pageSetup paperSize="9" orientation="landscape" r:id="rId1"/>
  <headerFooter>
    <oddFooter>&amp;C&amp;P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F20"/>
  <sheetViews>
    <sheetView view="pageLayout" zoomScaleNormal="100" workbookViewId="0">
      <selection activeCell="I7" sqref="I7"/>
    </sheetView>
  </sheetViews>
  <sheetFormatPr defaultRowHeight="14.4" x14ac:dyDescent="0.3"/>
  <sheetData>
    <row r="1" spans="1:6" x14ac:dyDescent="0.3">
      <c r="A1" t="s">
        <v>206</v>
      </c>
      <c r="B1" s="46" t="s">
        <v>207</v>
      </c>
      <c r="C1" s="46"/>
      <c r="D1" s="46"/>
      <c r="E1" s="46"/>
      <c r="F1" s="46"/>
    </row>
    <row r="19" spans="1:1" x14ac:dyDescent="0.3">
      <c r="A19" t="s">
        <v>208</v>
      </c>
    </row>
    <row r="20" spans="1:1" x14ac:dyDescent="0.3">
      <c r="A20" t="s">
        <v>209</v>
      </c>
    </row>
  </sheetData>
  <mergeCells count="1">
    <mergeCell ref="B1:F1"/>
  </mergeCells>
  <pageMargins left="0.7" right="0.7" top="0.75" bottom="0.75" header="0.3" footer="0.3"/>
  <pageSetup paperSize="9" orientation="portrait" r:id="rId1"/>
  <headerFooter>
    <oddHeader>&amp;LWorkstudy and Methods Engineering IE223L</oddHead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M19"/>
  <sheetViews>
    <sheetView view="pageLayout" zoomScale="80" zoomScaleNormal="100" zoomScalePageLayoutView="80" workbookViewId="0">
      <selection activeCell="M5" sqref="M5"/>
    </sheetView>
  </sheetViews>
  <sheetFormatPr defaultRowHeight="14.4" x14ac:dyDescent="0.3"/>
  <sheetData>
    <row r="1" spans="1:13" x14ac:dyDescent="0.3">
      <c r="A1" t="s">
        <v>210</v>
      </c>
    </row>
    <row r="2" spans="1:13" ht="15.6" x14ac:dyDescent="0.3">
      <c r="A2" s="32" t="s">
        <v>211</v>
      </c>
      <c r="M2">
        <f>54-42</f>
        <v>12</v>
      </c>
    </row>
    <row r="3" spans="1:13" x14ac:dyDescent="0.3">
      <c r="M3">
        <f>32-30</f>
        <v>2</v>
      </c>
    </row>
    <row r="4" spans="1:13" x14ac:dyDescent="0.3">
      <c r="M4">
        <f>SUM(M2:M3)</f>
        <v>14</v>
      </c>
    </row>
    <row r="17" spans="1:11" x14ac:dyDescent="0.3">
      <c r="J17" t="s">
        <v>212</v>
      </c>
      <c r="K17" t="s">
        <v>213</v>
      </c>
    </row>
    <row r="18" spans="1:11" x14ac:dyDescent="0.3">
      <c r="A18" t="s">
        <v>215</v>
      </c>
      <c r="B18" t="s">
        <v>216</v>
      </c>
    </row>
    <row r="19" spans="1:11" x14ac:dyDescent="0.3">
      <c r="B19" t="s">
        <v>217</v>
      </c>
      <c r="J19" t="s">
        <v>214</v>
      </c>
    </row>
  </sheetData>
  <pageMargins left="0.7" right="0.7" top="0.75" bottom="0.75" header="0.3" footer="0.3"/>
  <pageSetup paperSize="9" orientation="landscape" r:id="rId1"/>
  <headerFooter>
    <oddHeader xml:space="preserve">&amp;LWorkstudy and Methods Engineering IE223L
</oddHead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1">
    <tabColor theme="5" tint="0.59999389629810485"/>
  </sheetPr>
  <dimension ref="A1:O27"/>
  <sheetViews>
    <sheetView view="pageLayout" zoomScale="50" zoomScaleNormal="100" zoomScalePageLayoutView="50" workbookViewId="0">
      <selection activeCell="R24" sqref="R24"/>
    </sheetView>
  </sheetViews>
  <sheetFormatPr defaultRowHeight="14.4" x14ac:dyDescent="0.3"/>
  <cols>
    <col min="1" max="1" width="34.33203125" style="1" bestFit="1" customWidth="1"/>
    <col min="16" max="16" width="11.5546875" customWidth="1"/>
  </cols>
  <sheetData>
    <row r="1" spans="1:15" ht="28.8" x14ac:dyDescent="0.3">
      <c r="A1" s="2" t="s">
        <v>5</v>
      </c>
      <c r="B1" s="3"/>
      <c r="C1" s="3"/>
      <c r="D1" s="3"/>
      <c r="E1" s="33" t="s">
        <v>3</v>
      </c>
      <c r="F1" s="33"/>
      <c r="G1" s="33"/>
      <c r="H1" s="33"/>
      <c r="L1" s="2" t="s">
        <v>0</v>
      </c>
      <c r="M1" s="3"/>
      <c r="N1" s="2" t="s">
        <v>2</v>
      </c>
      <c r="O1" s="3"/>
    </row>
    <row r="2" spans="1:15" x14ac:dyDescent="0.3">
      <c r="A2" s="2" t="s">
        <v>0</v>
      </c>
      <c r="B2" s="3"/>
      <c r="C2" s="3"/>
      <c r="D2" s="3"/>
      <c r="E2" s="3"/>
      <c r="F2" s="3"/>
      <c r="G2" s="3"/>
      <c r="H2" s="3"/>
      <c r="L2" s="2" t="s">
        <v>76</v>
      </c>
      <c r="M2" s="3">
        <v>42.54</v>
      </c>
      <c r="N2" s="2" t="s">
        <v>76</v>
      </c>
      <c r="O2" s="3">
        <v>42.1</v>
      </c>
    </row>
    <row r="3" spans="1:15" x14ac:dyDescent="0.3">
      <c r="A3" s="2" t="s">
        <v>76</v>
      </c>
      <c r="B3" s="3">
        <v>52</v>
      </c>
      <c r="C3" s="3"/>
      <c r="D3" s="3"/>
      <c r="E3" s="3"/>
      <c r="F3" s="3"/>
      <c r="G3" s="3"/>
      <c r="H3" s="3"/>
      <c r="L3" s="2" t="s">
        <v>77</v>
      </c>
      <c r="M3" s="3">
        <v>46.1</v>
      </c>
      <c r="N3" s="2" t="s">
        <v>77</v>
      </c>
      <c r="O3" s="3">
        <v>38.909999999999997</v>
      </c>
    </row>
    <row r="4" spans="1:15" x14ac:dyDescent="0.3">
      <c r="A4" s="2" t="s">
        <v>77</v>
      </c>
      <c r="B4" s="3">
        <v>54</v>
      </c>
      <c r="C4" s="3"/>
      <c r="D4" s="3"/>
      <c r="E4" s="3"/>
      <c r="F4" s="3"/>
      <c r="G4" s="3"/>
      <c r="H4" s="3"/>
      <c r="L4" s="2" t="s">
        <v>78</v>
      </c>
      <c r="M4" s="3">
        <v>39.49</v>
      </c>
      <c r="N4" s="2" t="s">
        <v>78</v>
      </c>
      <c r="O4" s="3">
        <v>45.04</v>
      </c>
    </row>
    <row r="5" spans="1:15" x14ac:dyDescent="0.3">
      <c r="A5" s="2" t="s">
        <v>78</v>
      </c>
      <c r="B5" s="3">
        <v>51</v>
      </c>
      <c r="C5" s="3"/>
      <c r="D5" s="3"/>
      <c r="E5" s="3"/>
      <c r="F5" s="3"/>
      <c r="G5" s="3"/>
      <c r="H5" s="3"/>
      <c r="L5" s="2" t="s">
        <v>79</v>
      </c>
      <c r="M5" s="3">
        <v>43.79</v>
      </c>
      <c r="N5" s="2" t="s">
        <v>79</v>
      </c>
      <c r="O5" s="3">
        <v>38.9</v>
      </c>
    </row>
    <row r="6" spans="1:15" x14ac:dyDescent="0.3">
      <c r="A6" s="2" t="s">
        <v>79</v>
      </c>
      <c r="B6" s="3">
        <v>68</v>
      </c>
      <c r="C6" s="3"/>
      <c r="D6" s="3"/>
      <c r="E6" s="3"/>
      <c r="F6" s="3"/>
      <c r="G6" s="3"/>
      <c r="H6" s="3"/>
      <c r="L6" s="2" t="s">
        <v>80</v>
      </c>
      <c r="M6" s="3">
        <v>43.27</v>
      </c>
      <c r="N6" s="2" t="s">
        <v>80</v>
      </c>
      <c r="O6" s="3">
        <v>42.42</v>
      </c>
    </row>
    <row r="7" spans="1:15" x14ac:dyDescent="0.3">
      <c r="A7" s="2" t="s">
        <v>80</v>
      </c>
      <c r="B7" s="3">
        <v>67</v>
      </c>
      <c r="C7" s="3"/>
      <c r="D7" s="3"/>
      <c r="E7" s="3"/>
      <c r="F7" s="3"/>
      <c r="G7" s="3"/>
      <c r="H7" s="3"/>
      <c r="L7" s="2" t="s">
        <v>81</v>
      </c>
      <c r="M7" s="3">
        <v>38.17</v>
      </c>
      <c r="N7" s="2" t="s">
        <v>81</v>
      </c>
      <c r="O7" s="3">
        <v>36.97</v>
      </c>
    </row>
    <row r="8" spans="1:15" x14ac:dyDescent="0.3">
      <c r="A8" s="2" t="s">
        <v>81</v>
      </c>
      <c r="B8" s="3">
        <v>64</v>
      </c>
      <c r="C8" s="3"/>
      <c r="D8" s="3"/>
      <c r="E8" s="3"/>
      <c r="F8" s="3"/>
      <c r="G8" s="3"/>
      <c r="H8" s="3"/>
    </row>
    <row r="9" spans="1:15" x14ac:dyDescent="0.3">
      <c r="A9" s="33" t="s">
        <v>64</v>
      </c>
      <c r="B9" s="33"/>
      <c r="C9" s="3" t="s">
        <v>1</v>
      </c>
      <c r="D9" s="3">
        <f>SUM(B3:B5)/3</f>
        <v>52.333333333333336</v>
      </c>
      <c r="E9" s="33" t="s">
        <v>4</v>
      </c>
      <c r="F9" s="33"/>
      <c r="G9" s="3" t="s">
        <v>1</v>
      </c>
      <c r="H9" s="3">
        <f>D9/60</f>
        <v>0.87222222222222223</v>
      </c>
    </row>
    <row r="10" spans="1:15" x14ac:dyDescent="0.3">
      <c r="A10" s="33" t="s">
        <v>70</v>
      </c>
      <c r="B10" s="33"/>
      <c r="C10" s="3" t="s">
        <v>1</v>
      </c>
      <c r="D10" s="3">
        <f>SUM(B6:B8)/3</f>
        <v>66.333333333333329</v>
      </c>
      <c r="E10" s="33" t="str">
        <f>E9</f>
        <v>Minute of Basic Time</v>
      </c>
      <c r="F10" s="33"/>
      <c r="G10" s="3" t="s">
        <v>1</v>
      </c>
      <c r="H10" s="3">
        <f>D10/60</f>
        <v>1.1055555555555554</v>
      </c>
    </row>
    <row r="11" spans="1:15" x14ac:dyDescent="0.3">
      <c r="A11" s="2" t="s">
        <v>2</v>
      </c>
      <c r="B11" s="3"/>
      <c r="C11" s="3"/>
      <c r="D11" s="3"/>
      <c r="E11" s="3"/>
      <c r="F11" s="3"/>
      <c r="G11" s="3"/>
      <c r="H11" s="3"/>
    </row>
    <row r="12" spans="1:15" x14ac:dyDescent="0.3">
      <c r="A12" s="2" t="s">
        <v>76</v>
      </c>
      <c r="B12" s="3">
        <v>50</v>
      </c>
      <c r="C12" s="3"/>
      <c r="D12" s="3"/>
      <c r="E12" s="3"/>
      <c r="F12" s="3"/>
      <c r="G12" s="3"/>
      <c r="H12" s="3"/>
    </row>
    <row r="13" spans="1:15" x14ac:dyDescent="0.3">
      <c r="A13" s="2" t="s">
        <v>77</v>
      </c>
      <c r="B13" s="3">
        <v>47</v>
      </c>
      <c r="C13" s="3"/>
      <c r="D13" s="3"/>
      <c r="E13" s="3"/>
      <c r="F13" s="3"/>
      <c r="G13" s="3"/>
      <c r="H13" s="3"/>
    </row>
    <row r="14" spans="1:15" x14ac:dyDescent="0.3">
      <c r="A14" s="2" t="s">
        <v>78</v>
      </c>
      <c r="B14" s="3">
        <v>49</v>
      </c>
      <c r="C14" s="3"/>
      <c r="D14" s="3"/>
      <c r="E14" s="3"/>
      <c r="F14" s="3"/>
      <c r="G14" s="3"/>
      <c r="H14" s="3"/>
    </row>
    <row r="15" spans="1:15" x14ac:dyDescent="0.3">
      <c r="A15" s="2" t="s">
        <v>79</v>
      </c>
      <c r="B15" s="3">
        <v>72</v>
      </c>
      <c r="C15" s="3"/>
      <c r="D15" s="3"/>
      <c r="E15" s="3"/>
      <c r="F15" s="3"/>
      <c r="G15" s="3"/>
      <c r="H15" s="3"/>
    </row>
    <row r="16" spans="1:15" x14ac:dyDescent="0.3">
      <c r="A16" s="2" t="s">
        <v>80</v>
      </c>
      <c r="B16" s="3">
        <v>60</v>
      </c>
      <c r="C16" s="3"/>
      <c r="D16" s="3"/>
      <c r="E16" s="3"/>
      <c r="F16" s="3"/>
      <c r="G16" s="3"/>
      <c r="H16" s="3"/>
    </row>
    <row r="17" spans="1:8" x14ac:dyDescent="0.3">
      <c r="A17" s="2" t="s">
        <v>81</v>
      </c>
      <c r="B17" s="3">
        <v>59</v>
      </c>
      <c r="C17" s="3"/>
      <c r="D17" s="3"/>
      <c r="E17" s="3"/>
      <c r="F17" s="3"/>
      <c r="G17" s="3"/>
      <c r="H17" s="3"/>
    </row>
    <row r="18" spans="1:8" ht="34.950000000000003" customHeight="1" x14ac:dyDescent="0.3">
      <c r="A18" s="43" t="s">
        <v>65</v>
      </c>
      <c r="B18" s="43"/>
      <c r="C18" s="3" t="s">
        <v>1</v>
      </c>
      <c r="D18" s="3">
        <f>SUM(B12:B14)/3</f>
        <v>48.666666666666664</v>
      </c>
      <c r="E18" s="33" t="s">
        <v>4</v>
      </c>
      <c r="F18" s="33"/>
      <c r="G18" s="3" t="s">
        <v>1</v>
      </c>
      <c r="H18" s="3">
        <f>D18/60</f>
        <v>0.81111111111111112</v>
      </c>
    </row>
    <row r="19" spans="1:8" x14ac:dyDescent="0.3">
      <c r="A19" s="43" t="s">
        <v>71</v>
      </c>
      <c r="B19" s="43"/>
      <c r="C19" s="3" t="s">
        <v>1</v>
      </c>
      <c r="D19" s="3">
        <f>SUM(B15:B17)/3</f>
        <v>63.666666666666664</v>
      </c>
      <c r="E19" s="33" t="str">
        <f>E18</f>
        <v>Minute of Basic Time</v>
      </c>
      <c r="F19" s="33"/>
      <c r="G19" s="3" t="s">
        <v>1</v>
      </c>
      <c r="H19" s="3">
        <f>D19/60</f>
        <v>1.0611111111111111</v>
      </c>
    </row>
    <row r="20" spans="1:8" x14ac:dyDescent="0.3">
      <c r="A20" s="33" t="s">
        <v>66</v>
      </c>
      <c r="B20" s="33"/>
      <c r="C20" s="33"/>
      <c r="D20" s="33"/>
      <c r="E20" s="33"/>
      <c r="F20" s="3" t="s">
        <v>1</v>
      </c>
      <c r="G20" s="3">
        <f>H9*(1+0.15)</f>
        <v>1.0030555555555556</v>
      </c>
      <c r="H20" s="3"/>
    </row>
    <row r="21" spans="1:8" x14ac:dyDescent="0.3">
      <c r="A21" s="33" t="s">
        <v>72</v>
      </c>
      <c r="B21" s="33"/>
      <c r="C21" s="33"/>
      <c r="D21" s="33"/>
      <c r="E21" s="33"/>
      <c r="F21" s="3" t="s">
        <v>1</v>
      </c>
      <c r="G21" s="3">
        <f>H10*(1+0.15)</f>
        <v>1.2713888888888887</v>
      </c>
      <c r="H21" s="3"/>
    </row>
    <row r="22" spans="1:8" x14ac:dyDescent="0.3">
      <c r="A22" s="33" t="s">
        <v>67</v>
      </c>
      <c r="B22" s="33"/>
      <c r="C22" s="33"/>
      <c r="D22" s="33"/>
      <c r="E22" s="33"/>
      <c r="F22" s="3" t="s">
        <v>1</v>
      </c>
      <c r="G22" s="3">
        <f>H18*(1+0.15)</f>
        <v>0.93277777777777771</v>
      </c>
      <c r="H22" s="3"/>
    </row>
    <row r="23" spans="1:8" x14ac:dyDescent="0.3">
      <c r="A23" s="33" t="s">
        <v>73</v>
      </c>
      <c r="B23" s="33"/>
      <c r="C23" s="33"/>
      <c r="D23" s="33"/>
      <c r="E23" s="33"/>
      <c r="F23" s="3" t="s">
        <v>1</v>
      </c>
      <c r="G23" s="3">
        <f>H19*(1+0.15)</f>
        <v>1.2202777777777778</v>
      </c>
      <c r="H23" s="3"/>
    </row>
    <row r="24" spans="1:8" ht="28.8" x14ac:dyDescent="0.3">
      <c r="A24" s="2" t="s">
        <v>68</v>
      </c>
      <c r="B24" s="3" t="s">
        <v>1</v>
      </c>
      <c r="C24" s="3">
        <f>480*1/G20</f>
        <v>478.5378011631127</v>
      </c>
      <c r="D24" s="3"/>
      <c r="E24" s="3"/>
      <c r="F24" s="3"/>
      <c r="G24" s="3"/>
      <c r="H24" s="3"/>
    </row>
    <row r="25" spans="1:8" ht="28.8" x14ac:dyDescent="0.3">
      <c r="A25" s="2" t="s">
        <v>74</v>
      </c>
      <c r="B25" s="3" t="s">
        <v>1</v>
      </c>
      <c r="C25" s="3">
        <f>480*1/G21</f>
        <v>377.53987327944077</v>
      </c>
      <c r="D25" s="3"/>
      <c r="E25" s="3"/>
      <c r="F25" s="3"/>
      <c r="G25" s="3"/>
      <c r="H25" s="3"/>
    </row>
    <row r="26" spans="1:8" ht="28.8" x14ac:dyDescent="0.3">
      <c r="A26" s="2" t="s">
        <v>69</v>
      </c>
      <c r="B26" s="3" t="s">
        <v>1</v>
      </c>
      <c r="C26" s="3">
        <f t="shared" ref="C26:C27" si="0">480*1/G22</f>
        <v>514.59201905896373</v>
      </c>
      <c r="D26" s="3"/>
      <c r="E26" s="3"/>
      <c r="F26" s="3"/>
      <c r="G26" s="3"/>
      <c r="H26" s="3"/>
    </row>
    <row r="27" spans="1:8" ht="28.8" x14ac:dyDescent="0.3">
      <c r="A27" s="2" t="s">
        <v>75</v>
      </c>
      <c r="B27" s="3" t="s">
        <v>1</v>
      </c>
      <c r="C27" s="3">
        <f t="shared" si="0"/>
        <v>393.35306168905078</v>
      </c>
      <c r="D27" s="3"/>
      <c r="E27" s="3"/>
      <c r="F27" s="3"/>
      <c r="G27" s="3"/>
      <c r="H27" s="3"/>
    </row>
  </sheetData>
  <mergeCells count="13">
    <mergeCell ref="A9:B9"/>
    <mergeCell ref="A18:B18"/>
    <mergeCell ref="A19:B19"/>
    <mergeCell ref="E1:H1"/>
    <mergeCell ref="A20:E20"/>
    <mergeCell ref="E9:F9"/>
    <mergeCell ref="E10:F10"/>
    <mergeCell ref="A22:E22"/>
    <mergeCell ref="E18:F18"/>
    <mergeCell ref="E19:F19"/>
    <mergeCell ref="A23:E23"/>
    <mergeCell ref="A10:B10"/>
    <mergeCell ref="A21:E21"/>
  </mergeCells>
  <pageMargins left="0.7" right="0.7" top="0.75" bottom="0.75" header="0.3" footer="0.3"/>
  <pageSetup paperSize="9" orientation="landscape" r:id="rId1"/>
  <colBreaks count="1" manualBreakCount="1">
    <brk id="8" max="1048575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7" tint="0.39997558519241921"/>
  </sheetPr>
  <dimension ref="A1:G25"/>
  <sheetViews>
    <sheetView view="pageLayout" zoomScale="70" zoomScaleNormal="100" zoomScalePageLayoutView="70" workbookViewId="0">
      <selection activeCell="M23" sqref="M23"/>
    </sheetView>
  </sheetViews>
  <sheetFormatPr defaultRowHeight="14.4" x14ac:dyDescent="0.3"/>
  <cols>
    <col min="2" max="2" width="12.5546875" bestFit="1" customWidth="1"/>
  </cols>
  <sheetData>
    <row r="1" spans="1:7" x14ac:dyDescent="0.3">
      <c r="A1" s="45" t="s">
        <v>51</v>
      </c>
      <c r="B1" s="46"/>
      <c r="C1" s="46"/>
      <c r="D1" s="46"/>
      <c r="E1" s="46"/>
      <c r="F1" s="46"/>
      <c r="G1" s="46"/>
    </row>
    <row r="2" spans="1:7" x14ac:dyDescent="0.3">
      <c r="A2" s="7" t="s">
        <v>41</v>
      </c>
      <c r="B2" s="7" t="s">
        <v>42</v>
      </c>
      <c r="C2" s="47" t="s">
        <v>47</v>
      </c>
      <c r="D2" s="47"/>
      <c r="E2" s="47" t="s">
        <v>48</v>
      </c>
      <c r="F2" s="47"/>
    </row>
    <row r="3" spans="1:7" x14ac:dyDescent="0.3">
      <c r="A3" s="7">
        <v>1</v>
      </c>
      <c r="B3" s="7" t="s">
        <v>43</v>
      </c>
      <c r="C3" s="33">
        <v>5.55</v>
      </c>
      <c r="D3" s="33"/>
      <c r="E3" s="47">
        <f>C3/60</f>
        <v>9.2499999999999999E-2</v>
      </c>
      <c r="F3" s="47"/>
    </row>
    <row r="4" spans="1:7" x14ac:dyDescent="0.3">
      <c r="A4" s="7">
        <v>2</v>
      </c>
      <c r="B4" s="7" t="s">
        <v>45</v>
      </c>
      <c r="C4" s="33">
        <v>48.48</v>
      </c>
      <c r="D4" s="33"/>
      <c r="E4" s="47">
        <f t="shared" ref="E4:E8" si="0">C4/60</f>
        <v>0.80799999999999994</v>
      </c>
      <c r="F4" s="47"/>
    </row>
    <row r="5" spans="1:7" x14ac:dyDescent="0.3">
      <c r="A5" s="7">
        <v>3</v>
      </c>
      <c r="B5" s="7" t="s">
        <v>44</v>
      </c>
      <c r="C5" s="33">
        <v>1.45</v>
      </c>
      <c r="D5" s="33"/>
      <c r="E5" s="47">
        <f t="shared" si="0"/>
        <v>2.4166666666666666E-2</v>
      </c>
      <c r="F5" s="47"/>
    </row>
    <row r="6" spans="1:7" x14ac:dyDescent="0.3">
      <c r="A6" s="7">
        <v>4</v>
      </c>
      <c r="B6" s="7" t="s">
        <v>46</v>
      </c>
      <c r="C6" s="33">
        <v>52.21</v>
      </c>
      <c r="D6" s="33"/>
      <c r="E6" s="47">
        <f t="shared" si="0"/>
        <v>0.87016666666666664</v>
      </c>
      <c r="F6" s="47"/>
    </row>
    <row r="7" spans="1:7" x14ac:dyDescent="0.3">
      <c r="A7" s="7">
        <v>5</v>
      </c>
      <c r="B7" s="7" t="s">
        <v>44</v>
      </c>
      <c r="C7" s="33">
        <v>31.76</v>
      </c>
      <c r="D7" s="33"/>
      <c r="E7" s="47">
        <f t="shared" si="0"/>
        <v>0.52933333333333332</v>
      </c>
      <c r="F7" s="47"/>
    </row>
    <row r="8" spans="1:7" x14ac:dyDescent="0.3">
      <c r="A8" s="7">
        <v>6</v>
      </c>
      <c r="B8" s="7" t="s">
        <v>43</v>
      </c>
      <c r="C8" s="33">
        <v>7</v>
      </c>
      <c r="D8" s="33"/>
      <c r="E8" s="47">
        <f t="shared" si="0"/>
        <v>0.11666666666666667</v>
      </c>
      <c r="F8" s="47"/>
    </row>
    <row r="9" spans="1:7" x14ac:dyDescent="0.3">
      <c r="A9" s="4"/>
      <c r="B9" s="47" t="s">
        <v>49</v>
      </c>
      <c r="C9" s="47"/>
      <c r="D9" s="4">
        <f>SUM(C3:D8)</f>
        <v>146.44999999999999</v>
      </c>
      <c r="E9" s="4"/>
      <c r="F9" s="4"/>
    </row>
    <row r="10" spans="1:7" x14ac:dyDescent="0.3">
      <c r="A10" s="4"/>
      <c r="B10" s="47" t="s">
        <v>50</v>
      </c>
      <c r="C10" s="47"/>
      <c r="D10" s="4">
        <f>SUM(E3:F8)</f>
        <v>2.4408333333333334</v>
      </c>
      <c r="E10" s="4"/>
      <c r="F10" s="4"/>
    </row>
    <row r="13" spans="1:7" x14ac:dyDescent="0.3">
      <c r="A13" s="48" t="s">
        <v>53</v>
      </c>
      <c r="B13" s="48" t="s">
        <v>54</v>
      </c>
      <c r="C13" s="48" t="s">
        <v>55</v>
      </c>
      <c r="D13" s="48"/>
      <c r="E13" s="48" t="s">
        <v>58</v>
      </c>
      <c r="F13" s="48"/>
    </row>
    <row r="14" spans="1:7" x14ac:dyDescent="0.3">
      <c r="A14" s="48"/>
      <c r="B14" s="48"/>
      <c r="C14" s="8" t="s">
        <v>56</v>
      </c>
      <c r="D14" s="8" t="s">
        <v>57</v>
      </c>
      <c r="E14" s="8" t="s">
        <v>56</v>
      </c>
      <c r="F14" s="8" t="s">
        <v>57</v>
      </c>
    </row>
    <row r="15" spans="1:7" x14ac:dyDescent="0.3">
      <c r="A15">
        <v>1</v>
      </c>
    </row>
    <row r="16" spans="1:7" x14ac:dyDescent="0.3">
      <c r="A16">
        <v>2</v>
      </c>
    </row>
    <row r="17" spans="1:4" x14ac:dyDescent="0.3">
      <c r="A17">
        <v>3</v>
      </c>
    </row>
    <row r="21" spans="1:4" x14ac:dyDescent="0.3">
      <c r="A21" t="s">
        <v>59</v>
      </c>
      <c r="C21" t="s">
        <v>55</v>
      </c>
      <c r="D21" t="s">
        <v>58</v>
      </c>
    </row>
    <row r="22" spans="1:4" x14ac:dyDescent="0.3">
      <c r="B22" s="1" t="s">
        <v>60</v>
      </c>
    </row>
    <row r="23" spans="1:4" x14ac:dyDescent="0.3">
      <c r="B23" s="1" t="s">
        <v>61</v>
      </c>
    </row>
    <row r="24" spans="1:4" ht="28.8" x14ac:dyDescent="0.3">
      <c r="B24" s="1" t="s">
        <v>62</v>
      </c>
    </row>
    <row r="25" spans="1:4" ht="28.8" x14ac:dyDescent="0.3">
      <c r="B25" s="1" t="s">
        <v>63</v>
      </c>
    </row>
  </sheetData>
  <mergeCells count="21">
    <mergeCell ref="A13:A14"/>
    <mergeCell ref="C4:D4"/>
    <mergeCell ref="E4:F4"/>
    <mergeCell ref="E13:F13"/>
    <mergeCell ref="C13:D13"/>
    <mergeCell ref="B13:B14"/>
    <mergeCell ref="C8:D8"/>
    <mergeCell ref="E8:F8"/>
    <mergeCell ref="B9:C9"/>
    <mergeCell ref="B10:C10"/>
    <mergeCell ref="C5:D5"/>
    <mergeCell ref="E5:F5"/>
    <mergeCell ref="C6:D6"/>
    <mergeCell ref="E6:F6"/>
    <mergeCell ref="C7:D7"/>
    <mergeCell ref="E7:F7"/>
    <mergeCell ref="A1:G1"/>
    <mergeCell ref="C2:D2"/>
    <mergeCell ref="E2:F2"/>
    <mergeCell ref="C3:D3"/>
    <mergeCell ref="E3:F3"/>
  </mergeCells>
  <pageMargins left="0.7" right="0.7" top="0.75" bottom="0.75" header="0.3" footer="0.3"/>
  <pageSetup paperSize="9" orientation="landscape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8" tint="0.39997558519241921"/>
  </sheetPr>
  <dimension ref="A1:G11"/>
  <sheetViews>
    <sheetView workbookViewId="0">
      <selection activeCell="R24" sqref="R24"/>
    </sheetView>
  </sheetViews>
  <sheetFormatPr defaultRowHeight="14.4" x14ac:dyDescent="0.3"/>
  <cols>
    <col min="2" max="2" width="12.5546875" bestFit="1" customWidth="1"/>
  </cols>
  <sheetData>
    <row r="1" spans="1:7" x14ac:dyDescent="0.3">
      <c r="A1" s="45" t="s">
        <v>51</v>
      </c>
      <c r="B1" s="46"/>
      <c r="C1" s="46"/>
      <c r="D1" s="46"/>
      <c r="E1" s="46"/>
      <c r="F1" s="46"/>
      <c r="G1" s="46"/>
    </row>
    <row r="2" spans="1:7" x14ac:dyDescent="0.3">
      <c r="A2" s="7" t="s">
        <v>41</v>
      </c>
      <c r="B2" s="7" t="s">
        <v>42</v>
      </c>
      <c r="C2" s="47" t="s">
        <v>47</v>
      </c>
      <c r="D2" s="47"/>
      <c r="E2" s="47" t="s">
        <v>48</v>
      </c>
      <c r="F2" s="47"/>
    </row>
    <row r="3" spans="1:7" x14ac:dyDescent="0.3">
      <c r="A3" s="7">
        <v>1</v>
      </c>
      <c r="B3" s="7" t="s">
        <v>43</v>
      </c>
      <c r="C3" s="33">
        <v>7</v>
      </c>
      <c r="D3" s="33"/>
      <c r="E3" s="47">
        <f>C3/60</f>
        <v>0.11666666666666667</v>
      </c>
      <c r="F3" s="47"/>
    </row>
    <row r="4" spans="1:7" x14ac:dyDescent="0.3">
      <c r="A4" s="7">
        <v>2</v>
      </c>
      <c r="B4" s="7" t="s">
        <v>45</v>
      </c>
      <c r="C4" s="33">
        <v>32</v>
      </c>
      <c r="D4" s="33"/>
      <c r="E4" s="47">
        <f t="shared" ref="E4:E8" si="0">C4/60</f>
        <v>0.53333333333333333</v>
      </c>
      <c r="F4" s="47"/>
    </row>
    <row r="5" spans="1:7" x14ac:dyDescent="0.3">
      <c r="A5" s="7">
        <v>3</v>
      </c>
      <c r="B5" s="7" t="s">
        <v>44</v>
      </c>
      <c r="C5" s="33">
        <v>10</v>
      </c>
      <c r="D5" s="33"/>
      <c r="E5" s="47">
        <f t="shared" si="0"/>
        <v>0.16666666666666666</v>
      </c>
      <c r="F5" s="47"/>
    </row>
    <row r="6" spans="1:7" x14ac:dyDescent="0.3">
      <c r="A6" s="7">
        <v>4</v>
      </c>
      <c r="B6" s="7" t="s">
        <v>46</v>
      </c>
      <c r="C6" s="33">
        <v>32</v>
      </c>
      <c r="D6" s="33"/>
      <c r="E6" s="47">
        <f t="shared" si="0"/>
        <v>0.53333333333333333</v>
      </c>
      <c r="F6" s="47"/>
    </row>
    <row r="7" spans="1:7" x14ac:dyDescent="0.3">
      <c r="A7" s="7">
        <v>5</v>
      </c>
      <c r="B7" s="7" t="s">
        <v>44</v>
      </c>
      <c r="C7" s="33">
        <v>10</v>
      </c>
      <c r="D7" s="33"/>
      <c r="E7" s="47">
        <f t="shared" si="0"/>
        <v>0.16666666666666666</v>
      </c>
      <c r="F7" s="47"/>
    </row>
    <row r="8" spans="1:7" x14ac:dyDescent="0.3">
      <c r="A8" s="7">
        <v>6</v>
      </c>
      <c r="B8" s="7" t="s">
        <v>43</v>
      </c>
      <c r="C8" s="33">
        <v>7</v>
      </c>
      <c r="D8" s="33"/>
      <c r="E8" s="47">
        <f t="shared" si="0"/>
        <v>0.11666666666666667</v>
      </c>
      <c r="F8" s="47"/>
    </row>
    <row r="9" spans="1:7" x14ac:dyDescent="0.3">
      <c r="A9" s="4"/>
      <c r="B9" s="47" t="s">
        <v>49</v>
      </c>
      <c r="C9" s="47"/>
      <c r="D9" s="4">
        <f>SUM(C3:D8)</f>
        <v>98</v>
      </c>
      <c r="E9" s="4"/>
      <c r="F9" s="4"/>
    </row>
    <row r="10" spans="1:7" x14ac:dyDescent="0.3">
      <c r="A10" s="4"/>
      <c r="B10" s="47" t="s">
        <v>50</v>
      </c>
      <c r="C10" s="47"/>
      <c r="D10" s="4">
        <f>SUM(E3:F8)</f>
        <v>1.6333333333333335</v>
      </c>
      <c r="E10" s="4"/>
      <c r="F10" s="4"/>
    </row>
    <row r="11" spans="1:7" x14ac:dyDescent="0.3">
      <c r="A11" t="s">
        <v>52</v>
      </c>
    </row>
  </sheetData>
  <mergeCells count="17">
    <mergeCell ref="C5:D5"/>
    <mergeCell ref="C6:D6"/>
    <mergeCell ref="C7:D7"/>
    <mergeCell ref="B9:C9"/>
    <mergeCell ref="B10:C10"/>
    <mergeCell ref="A1:G1"/>
    <mergeCell ref="C8:D8"/>
    <mergeCell ref="E2:F2"/>
    <mergeCell ref="E3:F3"/>
    <mergeCell ref="E4:F4"/>
    <mergeCell ref="E5:F5"/>
    <mergeCell ref="E6:F6"/>
    <mergeCell ref="E7:F7"/>
    <mergeCell ref="E8:F8"/>
    <mergeCell ref="C2:D2"/>
    <mergeCell ref="C3:D3"/>
    <mergeCell ref="C4:D4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5"/>
  </sheetPr>
  <dimension ref="A1:R40"/>
  <sheetViews>
    <sheetView zoomScale="40" zoomScaleNormal="40" zoomScaleSheetLayoutView="40" workbookViewId="0">
      <selection activeCell="R4" sqref="R4:R6"/>
    </sheetView>
  </sheetViews>
  <sheetFormatPr defaultRowHeight="14.4" x14ac:dyDescent="0.3"/>
  <cols>
    <col min="11" max="11" width="15.44140625" customWidth="1"/>
    <col min="12" max="12" width="16" customWidth="1"/>
    <col min="13" max="13" width="15.109375" customWidth="1"/>
    <col min="14" max="14" width="17.5546875" customWidth="1"/>
    <col min="15" max="15" width="19" customWidth="1"/>
    <col min="16" max="16" width="20.44140625" bestFit="1" customWidth="1"/>
    <col min="17" max="17" width="19" bestFit="1" customWidth="1"/>
    <col min="18" max="18" width="20" bestFit="1" customWidth="1"/>
  </cols>
  <sheetData>
    <row r="1" spans="1:18" ht="23.4" x14ac:dyDescent="0.45">
      <c r="A1" s="52" t="s">
        <v>94</v>
      </c>
      <c r="B1" s="52"/>
      <c r="C1" s="52"/>
      <c r="D1" s="52"/>
      <c r="E1" s="52"/>
      <c r="F1" s="52"/>
    </row>
    <row r="2" spans="1:18" ht="23.4" x14ac:dyDescent="0.45">
      <c r="A2" s="52" t="s">
        <v>103</v>
      </c>
      <c r="B2" s="52"/>
      <c r="C2" s="52"/>
      <c r="D2" s="52"/>
      <c r="E2" s="52"/>
      <c r="F2" s="52"/>
      <c r="G2" s="52"/>
      <c r="H2" s="52"/>
      <c r="I2" s="52"/>
      <c r="J2" s="52"/>
    </row>
    <row r="3" spans="1:18" ht="23.4" x14ac:dyDescent="0.45">
      <c r="A3" s="53" t="s">
        <v>82</v>
      </c>
      <c r="B3" s="53"/>
      <c r="C3" s="54" t="s">
        <v>95</v>
      </c>
      <c r="D3" s="54"/>
      <c r="E3" s="54"/>
      <c r="F3" s="54"/>
      <c r="G3" s="54"/>
      <c r="H3" s="54"/>
      <c r="I3" s="54"/>
      <c r="J3" s="54"/>
      <c r="K3" s="54"/>
      <c r="L3" s="9" t="s">
        <v>83</v>
      </c>
      <c r="M3" s="54" t="s">
        <v>96</v>
      </c>
      <c r="N3" s="54"/>
      <c r="O3" s="54"/>
    </row>
    <row r="4" spans="1:18" ht="23.4" x14ac:dyDescent="0.45">
      <c r="A4" s="55" t="s">
        <v>84</v>
      </c>
      <c r="B4" s="55" t="s">
        <v>85</v>
      </c>
      <c r="C4" s="55"/>
      <c r="D4" s="55"/>
      <c r="E4" s="55"/>
      <c r="F4" s="55"/>
      <c r="G4" s="55"/>
      <c r="H4" s="55"/>
      <c r="I4" s="55"/>
      <c r="J4" s="55"/>
      <c r="K4" s="10" t="s">
        <v>86</v>
      </c>
      <c r="L4" s="10" t="s">
        <v>87</v>
      </c>
      <c r="M4" s="10" t="s">
        <v>88</v>
      </c>
      <c r="N4" s="10" t="s">
        <v>89</v>
      </c>
      <c r="O4" s="10" t="s">
        <v>44</v>
      </c>
      <c r="P4" s="59" t="s">
        <v>98</v>
      </c>
      <c r="Q4" s="59" t="s">
        <v>48</v>
      </c>
      <c r="R4" s="59" t="s">
        <v>105</v>
      </c>
    </row>
    <row r="5" spans="1:18" ht="124.95" customHeight="1" x14ac:dyDescent="0.45">
      <c r="A5" s="55"/>
      <c r="B5" s="56" t="s">
        <v>97</v>
      </c>
      <c r="C5" s="56"/>
      <c r="D5" s="56"/>
      <c r="E5" s="56"/>
      <c r="F5" s="56"/>
      <c r="G5" s="56"/>
      <c r="H5" s="56"/>
      <c r="I5" s="56"/>
      <c r="J5" s="56"/>
      <c r="K5" s="20"/>
      <c r="L5" s="11"/>
      <c r="M5" s="11"/>
      <c r="N5" s="11"/>
      <c r="O5" s="11"/>
      <c r="P5" s="59"/>
      <c r="Q5" s="59"/>
      <c r="R5" s="59"/>
    </row>
    <row r="6" spans="1:18" ht="67.2" customHeight="1" x14ac:dyDescent="0.45">
      <c r="A6" s="10"/>
      <c r="B6" s="57"/>
      <c r="C6" s="57"/>
      <c r="D6" s="57"/>
      <c r="E6" s="57"/>
      <c r="F6" s="57"/>
      <c r="G6" s="57"/>
      <c r="H6" s="57"/>
      <c r="I6" s="57"/>
      <c r="J6" s="57"/>
      <c r="K6" s="14" t="s">
        <v>90</v>
      </c>
      <c r="L6" s="14" t="s">
        <v>90</v>
      </c>
      <c r="M6" s="14" t="s">
        <v>90</v>
      </c>
      <c r="N6" s="14" t="s">
        <v>90</v>
      </c>
      <c r="O6" s="14" t="s">
        <v>90</v>
      </c>
      <c r="P6" s="59"/>
      <c r="Q6" s="59"/>
      <c r="R6" s="59"/>
    </row>
    <row r="7" spans="1:18" ht="23.4" customHeight="1" x14ac:dyDescent="0.45">
      <c r="A7" s="10">
        <v>1</v>
      </c>
      <c r="B7" s="49" t="s">
        <v>86</v>
      </c>
      <c r="C7" s="50"/>
      <c r="D7" s="50"/>
      <c r="E7" s="50"/>
      <c r="F7" s="50"/>
      <c r="G7" s="50"/>
      <c r="H7" s="50"/>
      <c r="I7" s="50"/>
      <c r="J7" s="51"/>
      <c r="K7" s="12" t="s">
        <v>90</v>
      </c>
      <c r="L7" s="12"/>
      <c r="M7" s="11"/>
      <c r="N7" s="11"/>
      <c r="O7" s="11"/>
      <c r="P7" s="19">
        <v>4.1900000000000004</v>
      </c>
      <c r="Q7" s="19">
        <f>P7/60</f>
        <v>6.9833333333333344E-2</v>
      </c>
      <c r="R7" s="4"/>
    </row>
    <row r="8" spans="1:18" ht="23.4" customHeight="1" x14ac:dyDescent="0.45">
      <c r="A8" s="10">
        <v>2</v>
      </c>
      <c r="B8" s="49" t="s">
        <v>88</v>
      </c>
      <c r="C8" s="50"/>
      <c r="D8" s="50"/>
      <c r="E8" s="50"/>
      <c r="F8" s="50"/>
      <c r="G8" s="50"/>
      <c r="H8" s="50"/>
      <c r="I8" s="50"/>
      <c r="J8" s="51"/>
      <c r="K8" s="12"/>
      <c r="L8" s="12"/>
      <c r="M8" s="12" t="s">
        <v>90</v>
      </c>
      <c r="N8" s="11"/>
      <c r="O8" s="11"/>
      <c r="P8" s="19">
        <v>14.78</v>
      </c>
      <c r="Q8" s="19">
        <f t="shared" ref="Q8:Q15" si="0">P8/60</f>
        <v>0.24633333333333332</v>
      </c>
      <c r="R8" s="4"/>
    </row>
    <row r="9" spans="1:18" ht="23.4" customHeight="1" x14ac:dyDescent="0.45">
      <c r="A9" s="10">
        <v>3</v>
      </c>
      <c r="B9" s="49" t="s">
        <v>44</v>
      </c>
      <c r="C9" s="50"/>
      <c r="D9" s="50"/>
      <c r="E9" s="50"/>
      <c r="F9" s="50"/>
      <c r="G9" s="50"/>
      <c r="H9" s="50"/>
      <c r="I9" s="50"/>
      <c r="J9" s="51"/>
      <c r="K9" s="12"/>
      <c r="L9" s="12"/>
      <c r="M9" s="14"/>
      <c r="N9" s="11"/>
      <c r="O9" s="12" t="s">
        <v>90</v>
      </c>
      <c r="P9" s="19">
        <v>9.9600000000000009</v>
      </c>
      <c r="Q9" s="19">
        <f t="shared" si="0"/>
        <v>0.16600000000000001</v>
      </c>
      <c r="R9" s="4"/>
    </row>
    <row r="10" spans="1:18" ht="23.4" customHeight="1" x14ac:dyDescent="0.45">
      <c r="A10" s="10">
        <v>4</v>
      </c>
      <c r="B10" s="49" t="s">
        <v>88</v>
      </c>
      <c r="C10" s="50"/>
      <c r="D10" s="50"/>
      <c r="E10" s="50"/>
      <c r="F10" s="50"/>
      <c r="G10" s="50"/>
      <c r="H10" s="50"/>
      <c r="I10" s="50"/>
      <c r="J10" s="51"/>
      <c r="K10" s="11"/>
      <c r="L10" s="12"/>
      <c r="M10" s="12" t="s">
        <v>90</v>
      </c>
      <c r="N10" s="14"/>
      <c r="O10" s="11"/>
      <c r="P10" s="19">
        <v>7.05</v>
      </c>
      <c r="Q10" s="19">
        <f t="shared" si="0"/>
        <v>0.11749999999999999</v>
      </c>
      <c r="R10" s="4"/>
    </row>
    <row r="11" spans="1:18" ht="23.4" customHeight="1" x14ac:dyDescent="0.45">
      <c r="A11" s="10">
        <v>5</v>
      </c>
      <c r="B11" s="49" t="s">
        <v>99</v>
      </c>
      <c r="C11" s="50"/>
      <c r="D11" s="50"/>
      <c r="E11" s="50"/>
      <c r="F11" s="50"/>
      <c r="G11" s="50"/>
      <c r="H11" s="50"/>
      <c r="I11" s="50"/>
      <c r="J11" s="51"/>
      <c r="K11" s="11"/>
      <c r="L11" s="12" t="s">
        <v>90</v>
      </c>
      <c r="M11" s="14"/>
      <c r="N11" s="11"/>
      <c r="O11" s="12"/>
      <c r="P11" s="19">
        <v>8.3699999999999992</v>
      </c>
      <c r="Q11" s="19">
        <f t="shared" si="0"/>
        <v>0.13949999999999999</v>
      </c>
      <c r="R11" s="4"/>
    </row>
    <row r="12" spans="1:18" ht="23.4" customHeight="1" x14ac:dyDescent="0.45">
      <c r="A12" s="10">
        <v>6</v>
      </c>
      <c r="B12" s="49" t="s">
        <v>87</v>
      </c>
      <c r="C12" s="50"/>
      <c r="D12" s="50"/>
      <c r="E12" s="50"/>
      <c r="F12" s="50"/>
      <c r="G12" s="50"/>
      <c r="H12" s="50"/>
      <c r="I12" s="50"/>
      <c r="J12" s="51"/>
      <c r="K12" s="11"/>
      <c r="L12" s="12" t="s">
        <v>90</v>
      </c>
      <c r="M12" s="11"/>
      <c r="N12" s="11"/>
      <c r="O12" s="11"/>
      <c r="P12" s="19">
        <v>38.61</v>
      </c>
      <c r="Q12" s="19">
        <f t="shared" si="0"/>
        <v>0.64349999999999996</v>
      </c>
      <c r="R12" s="4"/>
    </row>
    <row r="13" spans="1:18" ht="23.4" customHeight="1" x14ac:dyDescent="0.45">
      <c r="A13" s="10">
        <v>7</v>
      </c>
      <c r="B13" s="49" t="s">
        <v>88</v>
      </c>
      <c r="C13" s="50"/>
      <c r="D13" s="50"/>
      <c r="E13" s="50"/>
      <c r="F13" s="50"/>
      <c r="G13" s="50"/>
      <c r="H13" s="50"/>
      <c r="I13" s="50"/>
      <c r="J13" s="51"/>
      <c r="K13" s="12"/>
      <c r="L13" s="12"/>
      <c r="M13" s="12" t="s">
        <v>90</v>
      </c>
      <c r="N13" s="14"/>
      <c r="O13" s="11"/>
      <c r="P13" s="19">
        <v>19.39</v>
      </c>
      <c r="Q13" s="19">
        <f t="shared" si="0"/>
        <v>0.32316666666666666</v>
      </c>
      <c r="R13" s="4"/>
    </row>
    <row r="14" spans="1:18" ht="23.4" customHeight="1" x14ac:dyDescent="0.45">
      <c r="A14" s="10">
        <v>8</v>
      </c>
      <c r="B14" s="49" t="s">
        <v>100</v>
      </c>
      <c r="C14" s="50"/>
      <c r="D14" s="50"/>
      <c r="E14" s="50"/>
      <c r="F14" s="50"/>
      <c r="G14" s="50"/>
      <c r="H14" s="50"/>
      <c r="I14" s="50"/>
      <c r="J14" s="51"/>
      <c r="K14" s="11"/>
      <c r="L14" s="12"/>
      <c r="M14" s="11"/>
      <c r="N14" s="12" t="s">
        <v>90</v>
      </c>
      <c r="O14" s="11"/>
      <c r="P14" s="19">
        <v>5.5</v>
      </c>
      <c r="Q14" s="19">
        <f t="shared" si="0"/>
        <v>9.166666666666666E-2</v>
      </c>
      <c r="R14" s="4"/>
    </row>
    <row r="15" spans="1:18" ht="23.4" customHeight="1" x14ac:dyDescent="0.45">
      <c r="A15" s="10">
        <v>9</v>
      </c>
      <c r="B15" s="49" t="s">
        <v>44</v>
      </c>
      <c r="C15" s="50"/>
      <c r="D15" s="50"/>
      <c r="E15" s="50"/>
      <c r="F15" s="50"/>
      <c r="G15" s="50"/>
      <c r="H15" s="50"/>
      <c r="I15" s="50"/>
      <c r="J15" s="51"/>
      <c r="K15" s="11"/>
      <c r="L15" s="12"/>
      <c r="M15" s="12"/>
      <c r="N15" s="11"/>
      <c r="O15" s="12" t="s">
        <v>90</v>
      </c>
      <c r="P15" s="19">
        <v>9.58</v>
      </c>
      <c r="Q15" s="19">
        <f t="shared" si="0"/>
        <v>0.15966666666666668</v>
      </c>
      <c r="R15" s="4"/>
    </row>
    <row r="16" spans="1:18" ht="23.4" customHeight="1" x14ac:dyDescent="0.45">
      <c r="A16" s="10"/>
      <c r="B16" s="49"/>
      <c r="C16" s="50"/>
      <c r="D16" s="50"/>
      <c r="E16" s="50"/>
      <c r="F16" s="50"/>
      <c r="G16" s="50"/>
      <c r="H16" s="50"/>
      <c r="I16" s="50"/>
      <c r="J16" s="51"/>
      <c r="K16" s="11"/>
      <c r="L16" s="12"/>
      <c r="M16" s="12"/>
      <c r="N16" s="12"/>
      <c r="O16" s="11"/>
      <c r="P16" s="10" t="s">
        <v>101</v>
      </c>
      <c r="Q16" s="10" t="s">
        <v>102</v>
      </c>
      <c r="R16" s="4"/>
    </row>
    <row r="17" spans="1:18" ht="23.4" customHeight="1" x14ac:dyDescent="0.45">
      <c r="A17" s="10"/>
      <c r="B17" s="49"/>
      <c r="C17" s="50"/>
      <c r="D17" s="50"/>
      <c r="E17" s="50"/>
      <c r="F17" s="50"/>
      <c r="G17" s="50"/>
      <c r="H17" s="50"/>
      <c r="I17" s="50"/>
      <c r="J17" s="51"/>
      <c r="K17" s="11"/>
      <c r="L17" s="12"/>
      <c r="M17" s="12"/>
      <c r="N17" s="11"/>
      <c r="O17" s="12"/>
      <c r="P17" s="10">
        <f>SUM(P7:P15)</f>
        <v>117.42999999999999</v>
      </c>
      <c r="Q17" s="10">
        <f>SUM(Q7:Q16)</f>
        <v>1.9571666666666663</v>
      </c>
      <c r="R17" s="4"/>
    </row>
    <row r="18" spans="1:18" ht="23.4" customHeight="1" x14ac:dyDescent="0.45">
      <c r="A18" s="10"/>
      <c r="B18" s="49"/>
      <c r="C18" s="50"/>
      <c r="D18" s="50"/>
      <c r="E18" s="50"/>
      <c r="F18" s="50"/>
      <c r="G18" s="50"/>
      <c r="H18" s="50"/>
      <c r="I18" s="50"/>
      <c r="J18" s="51"/>
      <c r="K18" s="11"/>
      <c r="L18" s="12"/>
      <c r="M18" s="12"/>
      <c r="N18" s="11"/>
      <c r="O18" s="11"/>
      <c r="P18" s="4"/>
      <c r="Q18" s="4"/>
      <c r="R18" s="4"/>
    </row>
    <row r="19" spans="1:18" ht="23.4" x14ac:dyDescent="0.45">
      <c r="A19" s="10"/>
      <c r="B19" s="49"/>
      <c r="C19" s="50"/>
      <c r="D19" s="50"/>
      <c r="E19" s="50"/>
      <c r="F19" s="50"/>
      <c r="G19" s="50"/>
      <c r="H19" s="50"/>
      <c r="I19" s="50"/>
      <c r="J19" s="51"/>
      <c r="K19" s="11"/>
      <c r="L19" s="11"/>
      <c r="M19" s="12"/>
      <c r="N19" s="13"/>
      <c r="O19" s="11"/>
      <c r="P19" s="4"/>
      <c r="Q19" s="4"/>
      <c r="R19" s="4"/>
    </row>
    <row r="20" spans="1:18" ht="23.4" x14ac:dyDescent="0.45">
      <c r="A20" s="10"/>
      <c r="B20" s="57"/>
      <c r="C20" s="57"/>
      <c r="D20" s="57"/>
      <c r="E20" s="57"/>
      <c r="F20" s="57"/>
      <c r="G20" s="57"/>
      <c r="H20" s="57"/>
      <c r="I20" s="57"/>
      <c r="J20" s="57"/>
      <c r="K20" s="11"/>
      <c r="L20" s="11"/>
      <c r="M20" s="11"/>
      <c r="N20" s="12"/>
      <c r="O20" s="11"/>
      <c r="P20" s="4"/>
      <c r="Q20" s="4"/>
      <c r="R20" s="4"/>
    </row>
    <row r="21" spans="1:18" ht="23.4" x14ac:dyDescent="0.45">
      <c r="A21" s="10"/>
      <c r="B21" s="57"/>
      <c r="C21" s="57"/>
      <c r="D21" s="57"/>
      <c r="E21" s="57"/>
      <c r="F21" s="57"/>
      <c r="G21" s="57"/>
      <c r="H21" s="57"/>
      <c r="I21" s="57"/>
      <c r="J21" s="57"/>
      <c r="K21" s="11"/>
      <c r="L21" s="11"/>
      <c r="M21" s="11"/>
      <c r="N21" s="11"/>
      <c r="O21" s="12"/>
      <c r="P21" s="4"/>
      <c r="Q21" s="4"/>
      <c r="R21" s="4"/>
    </row>
    <row r="22" spans="1:18" ht="23.4" x14ac:dyDescent="0.45">
      <c r="A22" s="10"/>
      <c r="B22" s="57"/>
      <c r="C22" s="57"/>
      <c r="D22" s="57"/>
      <c r="E22" s="57"/>
      <c r="F22" s="57"/>
      <c r="G22" s="57"/>
      <c r="H22" s="57"/>
      <c r="I22" s="57"/>
      <c r="J22" s="57"/>
      <c r="K22" s="11"/>
      <c r="L22" s="11"/>
      <c r="M22" s="11"/>
      <c r="N22" s="11"/>
      <c r="O22" s="12"/>
      <c r="P22" s="4"/>
      <c r="Q22" s="4"/>
      <c r="R22" s="4"/>
    </row>
    <row r="23" spans="1:18" ht="23.4" x14ac:dyDescent="0.45">
      <c r="A23" s="10"/>
      <c r="B23" s="49"/>
      <c r="C23" s="50"/>
      <c r="D23" s="50"/>
      <c r="E23" s="50"/>
      <c r="F23" s="50"/>
      <c r="G23" s="50"/>
      <c r="H23" s="50"/>
      <c r="I23" s="50"/>
      <c r="J23" s="51"/>
      <c r="K23" s="11"/>
      <c r="L23" s="11"/>
      <c r="M23" s="11"/>
      <c r="N23" s="11"/>
      <c r="O23" s="12"/>
      <c r="P23" s="4"/>
      <c r="Q23" s="4"/>
      <c r="R23" s="4"/>
    </row>
    <row r="24" spans="1:18" ht="23.4" x14ac:dyDescent="0.45">
      <c r="A24" s="10"/>
      <c r="B24" s="57"/>
      <c r="C24" s="57"/>
      <c r="D24" s="57"/>
      <c r="E24" s="57"/>
      <c r="F24" s="57"/>
      <c r="G24" s="57"/>
      <c r="H24" s="57"/>
      <c r="I24" s="57"/>
      <c r="J24" s="57"/>
      <c r="K24" s="12"/>
      <c r="L24" s="11"/>
      <c r="M24" s="11"/>
      <c r="N24" s="11"/>
      <c r="O24" s="11"/>
      <c r="P24" s="4"/>
      <c r="Q24" s="4"/>
      <c r="R24" s="4"/>
    </row>
    <row r="25" spans="1:18" ht="23.4" x14ac:dyDescent="0.45">
      <c r="A25" s="10"/>
      <c r="B25" s="57"/>
      <c r="C25" s="57"/>
      <c r="D25" s="57"/>
      <c r="E25" s="57"/>
      <c r="F25" s="57"/>
      <c r="G25" s="57"/>
      <c r="H25" s="57"/>
      <c r="I25" s="57"/>
      <c r="J25" s="57"/>
      <c r="K25" s="12"/>
      <c r="L25" s="11"/>
      <c r="M25" s="11"/>
      <c r="N25" s="11"/>
      <c r="O25" s="11"/>
      <c r="P25" s="4"/>
      <c r="Q25" s="4"/>
      <c r="R25" s="4"/>
    </row>
    <row r="26" spans="1:18" ht="23.4" x14ac:dyDescent="0.45">
      <c r="A26" s="10"/>
      <c r="B26" s="57"/>
      <c r="C26" s="57"/>
      <c r="D26" s="57"/>
      <c r="E26" s="57"/>
      <c r="F26" s="57"/>
      <c r="G26" s="57"/>
      <c r="H26" s="57"/>
      <c r="I26" s="57"/>
      <c r="J26" s="57"/>
      <c r="K26" s="11"/>
      <c r="L26" s="12"/>
      <c r="M26" s="11"/>
      <c r="N26" s="11"/>
      <c r="O26" s="11"/>
      <c r="P26" s="4"/>
      <c r="Q26" s="4"/>
      <c r="R26" s="4"/>
    </row>
    <row r="27" spans="1:18" ht="23.4" x14ac:dyDescent="0.45">
      <c r="A27" s="10"/>
      <c r="B27" s="57"/>
      <c r="C27" s="57"/>
      <c r="D27" s="57"/>
      <c r="E27" s="57"/>
      <c r="F27" s="57"/>
      <c r="G27" s="57"/>
      <c r="H27" s="57"/>
      <c r="I27" s="57"/>
      <c r="J27" s="57"/>
      <c r="K27" s="11"/>
      <c r="L27" s="12"/>
      <c r="M27" s="11"/>
      <c r="N27" s="11"/>
      <c r="O27" s="11"/>
      <c r="P27" s="4"/>
      <c r="Q27" s="4"/>
      <c r="R27" s="4"/>
    </row>
    <row r="28" spans="1:18" ht="23.4" x14ac:dyDescent="0.45">
      <c r="A28" s="10"/>
      <c r="B28" s="57"/>
      <c r="C28" s="57"/>
      <c r="D28" s="57"/>
      <c r="E28" s="57"/>
      <c r="F28" s="57"/>
      <c r="G28" s="57"/>
      <c r="H28" s="57"/>
      <c r="I28" s="57"/>
      <c r="J28" s="57"/>
      <c r="K28" s="11"/>
      <c r="L28" s="11"/>
      <c r="M28" s="12"/>
      <c r="N28" s="11"/>
      <c r="O28" s="11"/>
      <c r="P28" s="4"/>
      <c r="Q28" s="4"/>
      <c r="R28" s="4"/>
    </row>
    <row r="29" spans="1:18" ht="23.4" x14ac:dyDescent="0.45">
      <c r="A29" s="10"/>
      <c r="B29" s="57"/>
      <c r="C29" s="57"/>
      <c r="D29" s="57"/>
      <c r="E29" s="57"/>
      <c r="F29" s="57"/>
      <c r="G29" s="57"/>
      <c r="H29" s="57"/>
      <c r="I29" s="57"/>
      <c r="J29" s="57"/>
      <c r="K29" s="12"/>
      <c r="L29" s="12"/>
      <c r="M29" s="12"/>
      <c r="N29" s="12"/>
      <c r="O29" s="12"/>
      <c r="P29" s="4"/>
      <c r="Q29" s="4"/>
      <c r="R29" s="4"/>
    </row>
    <row r="30" spans="1:18" ht="23.4" x14ac:dyDescent="0.45">
      <c r="A30" s="10"/>
      <c r="B30" s="57"/>
      <c r="C30" s="57"/>
      <c r="D30" s="57"/>
      <c r="E30" s="57"/>
      <c r="F30" s="57"/>
      <c r="G30" s="57"/>
      <c r="H30" s="57"/>
      <c r="I30" s="57"/>
      <c r="J30" s="57"/>
      <c r="K30" s="11"/>
      <c r="L30" s="11"/>
      <c r="M30" s="11"/>
      <c r="N30" s="12"/>
      <c r="O30" s="11"/>
      <c r="P30" s="4"/>
      <c r="Q30" s="4"/>
      <c r="R30" s="4"/>
    </row>
    <row r="31" spans="1:18" ht="23.4" x14ac:dyDescent="0.45">
      <c r="A31" s="10"/>
      <c r="B31" s="57"/>
      <c r="C31" s="57"/>
      <c r="D31" s="57"/>
      <c r="E31" s="57"/>
      <c r="F31" s="57"/>
      <c r="G31" s="57"/>
      <c r="H31" s="57"/>
      <c r="I31" s="57"/>
      <c r="J31" s="57"/>
      <c r="K31" s="11"/>
      <c r="L31" s="11"/>
      <c r="M31" s="11"/>
      <c r="N31" s="12"/>
      <c r="O31" s="11"/>
      <c r="P31" s="4"/>
      <c r="Q31" s="4"/>
      <c r="R31" s="4"/>
    </row>
    <row r="32" spans="1:18" ht="23.4" x14ac:dyDescent="0.45">
      <c r="A32" s="10"/>
      <c r="B32" s="57"/>
      <c r="C32" s="57"/>
      <c r="D32" s="57"/>
      <c r="E32" s="57"/>
      <c r="F32" s="57"/>
      <c r="G32" s="57"/>
      <c r="H32" s="57"/>
      <c r="I32" s="57"/>
      <c r="J32" s="57"/>
      <c r="K32" s="11"/>
      <c r="L32" s="11"/>
      <c r="M32" s="11"/>
      <c r="N32" s="11"/>
      <c r="O32" s="12"/>
      <c r="P32" s="4"/>
      <c r="Q32" s="4"/>
      <c r="R32" s="4"/>
    </row>
    <row r="33" spans="1:18" ht="23.4" x14ac:dyDescent="0.45">
      <c r="A33" s="10"/>
      <c r="B33" s="57"/>
      <c r="C33" s="57"/>
      <c r="D33" s="57"/>
      <c r="E33" s="57"/>
      <c r="F33" s="57"/>
      <c r="G33" s="57"/>
      <c r="H33" s="57"/>
      <c r="I33" s="57"/>
      <c r="J33" s="57"/>
      <c r="K33" s="11"/>
      <c r="L33" s="11"/>
      <c r="M33" s="11"/>
      <c r="N33" s="11"/>
      <c r="O33" s="12"/>
      <c r="P33" s="4"/>
      <c r="Q33" s="4"/>
      <c r="R33" s="4"/>
    </row>
    <row r="34" spans="1:18" ht="23.4" x14ac:dyDescent="0.45">
      <c r="A34" s="10"/>
      <c r="B34" s="57"/>
      <c r="C34" s="57"/>
      <c r="D34" s="57"/>
      <c r="E34" s="57"/>
      <c r="F34" s="57"/>
      <c r="G34" s="57"/>
      <c r="H34" s="57"/>
      <c r="I34" s="57"/>
      <c r="J34" s="57"/>
      <c r="K34" s="12"/>
      <c r="L34" s="12"/>
      <c r="M34" s="12"/>
      <c r="N34" s="12"/>
      <c r="O34" s="12"/>
      <c r="P34" s="4"/>
      <c r="Q34" s="4"/>
      <c r="R34" s="4"/>
    </row>
    <row r="35" spans="1:18" ht="23.4" x14ac:dyDescent="0.45">
      <c r="A35" s="10"/>
      <c r="B35" s="57"/>
      <c r="C35" s="57"/>
      <c r="D35" s="57"/>
      <c r="E35" s="57"/>
      <c r="F35" s="57"/>
      <c r="G35" s="57"/>
      <c r="H35" s="57"/>
      <c r="I35" s="57"/>
      <c r="J35" s="57"/>
      <c r="K35" s="11"/>
      <c r="L35" s="11"/>
      <c r="M35" s="11"/>
      <c r="N35" s="11"/>
      <c r="O35" s="11"/>
      <c r="P35" s="4"/>
      <c r="Q35" s="4"/>
      <c r="R35" s="4"/>
    </row>
    <row r="36" spans="1:18" ht="23.4" x14ac:dyDescent="0.45">
      <c r="A36" s="10"/>
      <c r="B36" s="57"/>
      <c r="C36" s="57"/>
      <c r="D36" s="57"/>
      <c r="E36" s="57"/>
      <c r="F36" s="57"/>
      <c r="G36" s="57"/>
      <c r="H36" s="57"/>
      <c r="I36" s="57"/>
      <c r="J36" s="57"/>
      <c r="K36" s="11"/>
      <c r="L36" s="11"/>
      <c r="M36" s="11"/>
      <c r="N36" s="11"/>
      <c r="O36" s="11"/>
      <c r="P36" s="4"/>
      <c r="Q36" s="4"/>
      <c r="R36" s="4"/>
    </row>
    <row r="37" spans="1:18" ht="23.4" x14ac:dyDescent="0.45">
      <c r="A37" s="10"/>
      <c r="B37" s="57"/>
      <c r="C37" s="57"/>
      <c r="D37" s="57"/>
      <c r="E37" s="57"/>
      <c r="F37" s="57"/>
      <c r="G37" s="57"/>
      <c r="H37" s="57"/>
      <c r="I37" s="57"/>
      <c r="J37" s="57"/>
      <c r="K37" s="11"/>
      <c r="L37" s="11"/>
      <c r="M37" s="11"/>
      <c r="N37" s="11"/>
      <c r="O37" s="11"/>
      <c r="P37" s="4"/>
      <c r="Q37" s="4"/>
      <c r="R37" s="4"/>
    </row>
    <row r="38" spans="1:18" ht="23.4" x14ac:dyDescent="0.45">
      <c r="A38" s="10"/>
      <c r="B38" s="57"/>
      <c r="C38" s="57"/>
      <c r="D38" s="57"/>
      <c r="E38" s="57"/>
      <c r="F38" s="57"/>
      <c r="G38" s="57"/>
      <c r="H38" s="57"/>
      <c r="I38" s="57"/>
      <c r="J38" s="57"/>
      <c r="K38" s="11"/>
      <c r="L38" s="11"/>
      <c r="M38" s="11"/>
      <c r="N38" s="11"/>
      <c r="O38" s="11"/>
      <c r="P38" s="4"/>
      <c r="Q38" s="4"/>
      <c r="R38" s="4"/>
    </row>
    <row r="39" spans="1:18" ht="23.4" x14ac:dyDescent="0.45">
      <c r="A39" s="52" t="s">
        <v>91</v>
      </c>
      <c r="B39" s="52"/>
      <c r="C39" s="52"/>
      <c r="D39" s="52"/>
      <c r="E39" s="15" t="s">
        <v>92</v>
      </c>
      <c r="F39" s="15"/>
      <c r="G39" s="15"/>
      <c r="H39" s="15"/>
      <c r="I39" s="15"/>
      <c r="J39" s="15"/>
      <c r="K39" s="58" t="s">
        <v>93</v>
      </c>
      <c r="L39" s="58"/>
      <c r="M39" s="58"/>
      <c r="N39" s="9"/>
      <c r="O39" s="9"/>
    </row>
    <row r="40" spans="1:18" ht="18" x14ac:dyDescent="0.35">
      <c r="A40" s="16"/>
      <c r="B40" s="17"/>
      <c r="C40" s="18"/>
      <c r="D40" s="18"/>
      <c r="E40" s="18"/>
      <c r="F40" s="18"/>
      <c r="G40" s="18"/>
      <c r="H40" s="18"/>
      <c r="I40" s="18"/>
      <c r="J40" s="18"/>
      <c r="K40" s="13"/>
      <c r="L40" s="13"/>
      <c r="M40" s="13"/>
      <c r="N40" s="13"/>
      <c r="O40" s="13"/>
    </row>
  </sheetData>
  <mergeCells count="46">
    <mergeCell ref="B28:J28"/>
    <mergeCell ref="R4:R6"/>
    <mergeCell ref="B29:J29"/>
    <mergeCell ref="A1:F1"/>
    <mergeCell ref="P4:P6"/>
    <mergeCell ref="Q4:Q6"/>
    <mergeCell ref="B12:J12"/>
    <mergeCell ref="B13:J13"/>
    <mergeCell ref="B14:J14"/>
    <mergeCell ref="B15:J15"/>
    <mergeCell ref="B16:J16"/>
    <mergeCell ref="B17:J17"/>
    <mergeCell ref="B6:J6"/>
    <mergeCell ref="B7:J7"/>
    <mergeCell ref="B8:J8"/>
    <mergeCell ref="B9:J9"/>
    <mergeCell ref="B23:J23"/>
    <mergeCell ref="B24:J24"/>
    <mergeCell ref="B25:J25"/>
    <mergeCell ref="B26:J26"/>
    <mergeCell ref="B27:J27"/>
    <mergeCell ref="B18:J18"/>
    <mergeCell ref="B19:J19"/>
    <mergeCell ref="B20:J20"/>
    <mergeCell ref="B21:J21"/>
    <mergeCell ref="B22:J22"/>
    <mergeCell ref="B38:J38"/>
    <mergeCell ref="A39:D39"/>
    <mergeCell ref="K39:M39"/>
    <mergeCell ref="B30:J30"/>
    <mergeCell ref="B31:J31"/>
    <mergeCell ref="B32:J32"/>
    <mergeCell ref="B33:J33"/>
    <mergeCell ref="B34:J34"/>
    <mergeCell ref="B35:J35"/>
    <mergeCell ref="B37:J37"/>
    <mergeCell ref="B36:J36"/>
    <mergeCell ref="B11:J11"/>
    <mergeCell ref="A2:J2"/>
    <mergeCell ref="A3:B3"/>
    <mergeCell ref="C3:K3"/>
    <mergeCell ref="M3:O3"/>
    <mergeCell ref="A4:A5"/>
    <mergeCell ref="B4:J4"/>
    <mergeCell ref="B5:J5"/>
    <mergeCell ref="B10:J10"/>
  </mergeCells>
  <pageMargins left="0.7" right="0.7" top="0.75" bottom="0.75" header="0.3" footer="0.3"/>
  <pageSetup paperSize="9" scale="45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theme="5"/>
  </sheetPr>
  <dimension ref="A1:R40"/>
  <sheetViews>
    <sheetView view="pageLayout" zoomScale="40" zoomScaleNormal="55" zoomScaleSheetLayoutView="25" zoomScalePageLayoutView="40" workbookViewId="0">
      <selection activeCell="B25" sqref="B25:J25"/>
    </sheetView>
  </sheetViews>
  <sheetFormatPr defaultRowHeight="14.4" x14ac:dyDescent="0.3"/>
  <cols>
    <col min="11" max="11" width="15.44140625" customWidth="1"/>
    <col min="12" max="12" width="16" customWidth="1"/>
    <col min="13" max="13" width="15.109375" customWidth="1"/>
    <col min="14" max="14" width="17.5546875" customWidth="1"/>
    <col min="15" max="15" width="19" customWidth="1"/>
    <col min="16" max="16" width="27.6640625" bestFit="1" customWidth="1"/>
    <col min="17" max="17" width="24.33203125" bestFit="1" customWidth="1"/>
    <col min="18" max="18" width="27.6640625" bestFit="1" customWidth="1"/>
  </cols>
  <sheetData>
    <row r="1" spans="1:18" ht="23.4" x14ac:dyDescent="0.45">
      <c r="A1" s="60" t="s">
        <v>104</v>
      </c>
      <c r="B1" s="60"/>
      <c r="C1" s="60"/>
      <c r="D1" s="60"/>
      <c r="E1" s="60"/>
      <c r="F1" s="60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18" ht="23.4" x14ac:dyDescent="0.45">
      <c r="A2" s="60" t="s">
        <v>103</v>
      </c>
      <c r="B2" s="60"/>
      <c r="C2" s="60"/>
      <c r="D2" s="60"/>
      <c r="E2" s="60"/>
      <c r="F2" s="60"/>
      <c r="G2" s="60"/>
      <c r="H2" s="60"/>
      <c r="I2" s="60"/>
      <c r="J2" s="60"/>
      <c r="K2" s="4"/>
      <c r="L2" s="4"/>
      <c r="M2" s="4"/>
      <c r="N2" s="4"/>
      <c r="O2" s="4"/>
      <c r="P2" s="4"/>
      <c r="Q2" s="4"/>
      <c r="R2" s="4"/>
    </row>
    <row r="3" spans="1:18" ht="23.4" x14ac:dyDescent="0.45">
      <c r="A3" s="62" t="s">
        <v>82</v>
      </c>
      <c r="B3" s="62"/>
      <c r="C3" s="60" t="s">
        <v>95</v>
      </c>
      <c r="D3" s="60"/>
      <c r="E3" s="60"/>
      <c r="F3" s="60"/>
      <c r="G3" s="60"/>
      <c r="H3" s="60"/>
      <c r="I3" s="60"/>
      <c r="J3" s="60"/>
      <c r="K3" s="60"/>
      <c r="L3" s="11" t="s">
        <v>83</v>
      </c>
      <c r="M3" s="60" t="s">
        <v>106</v>
      </c>
      <c r="N3" s="60"/>
      <c r="O3" s="60"/>
      <c r="P3" s="4"/>
      <c r="Q3" s="4"/>
      <c r="R3" s="4"/>
    </row>
    <row r="4" spans="1:18" ht="23.4" customHeight="1" x14ac:dyDescent="0.45">
      <c r="A4" s="55" t="s">
        <v>84</v>
      </c>
      <c r="B4" s="55" t="s">
        <v>85</v>
      </c>
      <c r="C4" s="55"/>
      <c r="D4" s="55"/>
      <c r="E4" s="55"/>
      <c r="F4" s="55"/>
      <c r="G4" s="55"/>
      <c r="H4" s="55"/>
      <c r="I4" s="55"/>
      <c r="J4" s="55"/>
      <c r="K4" s="10" t="s">
        <v>86</v>
      </c>
      <c r="L4" s="10" t="s">
        <v>87</v>
      </c>
      <c r="M4" s="10" t="s">
        <v>88</v>
      </c>
      <c r="N4" s="10" t="s">
        <v>89</v>
      </c>
      <c r="O4" s="10" t="s">
        <v>44</v>
      </c>
      <c r="P4" s="63" t="s">
        <v>98</v>
      </c>
      <c r="Q4" s="63" t="s">
        <v>48</v>
      </c>
      <c r="R4" s="63" t="s">
        <v>105</v>
      </c>
    </row>
    <row r="5" spans="1:18" ht="124.95" customHeight="1" x14ac:dyDescent="0.45">
      <c r="A5" s="55"/>
      <c r="B5" s="56" t="s">
        <v>97</v>
      </c>
      <c r="C5" s="56"/>
      <c r="D5" s="56"/>
      <c r="E5" s="56"/>
      <c r="F5" s="56"/>
      <c r="G5" s="56"/>
      <c r="H5" s="56"/>
      <c r="I5" s="56"/>
      <c r="J5" s="56"/>
      <c r="K5" s="20"/>
      <c r="L5" s="11"/>
      <c r="M5" s="11"/>
      <c r="N5" s="11"/>
      <c r="O5" s="11"/>
      <c r="P5" s="63"/>
      <c r="Q5" s="63"/>
      <c r="R5" s="63"/>
    </row>
    <row r="6" spans="1:18" ht="67.2" customHeight="1" x14ac:dyDescent="0.45">
      <c r="A6" s="10"/>
      <c r="B6" s="57"/>
      <c r="C6" s="57"/>
      <c r="D6" s="57"/>
      <c r="E6" s="57"/>
      <c r="F6" s="57"/>
      <c r="G6" s="57"/>
      <c r="H6" s="57"/>
      <c r="I6" s="57"/>
      <c r="J6" s="57"/>
      <c r="K6" s="14" t="s">
        <v>90</v>
      </c>
      <c r="L6" s="14" t="s">
        <v>90</v>
      </c>
      <c r="M6" s="14" t="s">
        <v>90</v>
      </c>
      <c r="N6" s="14" t="s">
        <v>90</v>
      </c>
      <c r="O6" s="14" t="s">
        <v>90</v>
      </c>
      <c r="P6" s="63"/>
      <c r="Q6" s="63"/>
      <c r="R6" s="63"/>
    </row>
    <row r="7" spans="1:18" ht="33.6" x14ac:dyDescent="0.65">
      <c r="A7" s="22">
        <v>1</v>
      </c>
      <c r="B7" s="61" t="s">
        <v>86</v>
      </c>
      <c r="C7" s="61"/>
      <c r="D7" s="61"/>
      <c r="E7" s="61"/>
      <c r="F7" s="61"/>
      <c r="G7" s="61"/>
      <c r="H7" s="61"/>
      <c r="I7" s="61"/>
      <c r="J7" s="61"/>
      <c r="K7" s="14" t="s">
        <v>90</v>
      </c>
      <c r="L7" s="14"/>
      <c r="M7" s="11"/>
      <c r="N7" s="11"/>
      <c r="O7" s="11"/>
      <c r="P7" s="21">
        <v>10</v>
      </c>
      <c r="Q7" s="21">
        <f>P7/60</f>
        <v>0.16666666666666666</v>
      </c>
      <c r="R7" s="19" t="s">
        <v>109</v>
      </c>
    </row>
    <row r="8" spans="1:18" ht="33.6" x14ac:dyDescent="0.65">
      <c r="A8" s="22">
        <v>2</v>
      </c>
      <c r="B8" s="61" t="s">
        <v>44</v>
      </c>
      <c r="C8" s="61"/>
      <c r="D8" s="61"/>
      <c r="E8" s="61"/>
      <c r="F8" s="61"/>
      <c r="G8" s="61"/>
      <c r="H8" s="61"/>
      <c r="I8" s="61"/>
      <c r="J8" s="61"/>
      <c r="K8" s="14"/>
      <c r="L8" s="14"/>
      <c r="M8" s="14"/>
      <c r="N8" s="11"/>
      <c r="O8" s="14" t="s">
        <v>90</v>
      </c>
      <c r="P8" s="21">
        <v>9</v>
      </c>
      <c r="Q8" s="21">
        <f t="shared" ref="Q8:Q17" si="0">P8/60</f>
        <v>0.15</v>
      </c>
      <c r="R8" s="19">
        <f>6/10</f>
        <v>0.6</v>
      </c>
    </row>
    <row r="9" spans="1:18" ht="33.6" x14ac:dyDescent="0.65">
      <c r="A9" s="22">
        <v>3</v>
      </c>
      <c r="B9" s="61" t="s">
        <v>88</v>
      </c>
      <c r="C9" s="61"/>
      <c r="D9" s="61"/>
      <c r="E9" s="61"/>
      <c r="F9" s="61"/>
      <c r="G9" s="61"/>
      <c r="H9" s="61"/>
      <c r="I9" s="61"/>
      <c r="J9" s="61"/>
      <c r="K9" s="14"/>
      <c r="L9" s="14"/>
      <c r="M9" s="14" t="s">
        <v>90</v>
      </c>
      <c r="N9" s="11"/>
      <c r="O9" s="14"/>
      <c r="P9" s="21">
        <v>10</v>
      </c>
      <c r="Q9" s="21">
        <f t="shared" si="0"/>
        <v>0.16666666666666666</v>
      </c>
      <c r="R9" s="19">
        <f t="shared" ref="R9:R17" si="1">6/10</f>
        <v>0.6</v>
      </c>
    </row>
    <row r="10" spans="1:18" ht="33.6" x14ac:dyDescent="0.65">
      <c r="A10" s="22">
        <v>4</v>
      </c>
      <c r="B10" s="61" t="s">
        <v>87</v>
      </c>
      <c r="C10" s="61"/>
      <c r="D10" s="61"/>
      <c r="E10" s="61"/>
      <c r="F10" s="61"/>
      <c r="G10" s="61"/>
      <c r="H10" s="61"/>
      <c r="I10" s="61"/>
      <c r="J10" s="61"/>
      <c r="K10" s="11"/>
      <c r="L10" s="14" t="s">
        <v>90</v>
      </c>
      <c r="M10" s="14"/>
      <c r="N10" s="14"/>
      <c r="O10" s="11"/>
      <c r="P10" s="21">
        <v>9</v>
      </c>
      <c r="Q10" s="21">
        <f t="shared" si="0"/>
        <v>0.15</v>
      </c>
      <c r="R10" s="19">
        <f t="shared" si="1"/>
        <v>0.6</v>
      </c>
    </row>
    <row r="11" spans="1:18" ht="33.6" x14ac:dyDescent="0.65">
      <c r="A11" s="22">
        <v>5</v>
      </c>
      <c r="B11" s="61" t="s">
        <v>88</v>
      </c>
      <c r="C11" s="61"/>
      <c r="D11" s="61"/>
      <c r="E11" s="61"/>
      <c r="F11" s="61"/>
      <c r="G11" s="61"/>
      <c r="H11" s="61"/>
      <c r="I11" s="61"/>
      <c r="J11" s="61"/>
      <c r="K11" s="11"/>
      <c r="L11" s="14"/>
      <c r="M11" s="14" t="s">
        <v>90</v>
      </c>
      <c r="N11" s="11"/>
      <c r="O11" s="14"/>
      <c r="P11" s="21">
        <v>3</v>
      </c>
      <c r="Q11" s="21">
        <f t="shared" si="0"/>
        <v>0.05</v>
      </c>
      <c r="R11" s="19">
        <f t="shared" si="1"/>
        <v>0.6</v>
      </c>
    </row>
    <row r="12" spans="1:18" ht="33.6" x14ac:dyDescent="0.65">
      <c r="A12" s="22">
        <v>6</v>
      </c>
      <c r="B12" s="61" t="s">
        <v>108</v>
      </c>
      <c r="C12" s="61"/>
      <c r="D12" s="61"/>
      <c r="E12" s="61"/>
      <c r="F12" s="61"/>
      <c r="G12" s="61"/>
      <c r="H12" s="61"/>
      <c r="I12" s="61"/>
      <c r="J12" s="61"/>
      <c r="K12" s="11"/>
      <c r="L12" s="14" t="s">
        <v>90</v>
      </c>
      <c r="M12" s="11"/>
      <c r="N12" s="11"/>
      <c r="O12" s="11"/>
      <c r="P12" s="21">
        <v>29</v>
      </c>
      <c r="Q12" s="21">
        <f t="shared" si="0"/>
        <v>0.48333333333333334</v>
      </c>
      <c r="R12" s="19">
        <f t="shared" si="1"/>
        <v>0.6</v>
      </c>
    </row>
    <row r="13" spans="1:18" ht="33.6" x14ac:dyDescent="0.65">
      <c r="A13" s="22">
        <v>7</v>
      </c>
      <c r="B13" s="61" t="s">
        <v>88</v>
      </c>
      <c r="C13" s="61"/>
      <c r="D13" s="61"/>
      <c r="E13" s="61"/>
      <c r="F13" s="61"/>
      <c r="G13" s="61"/>
      <c r="H13" s="61"/>
      <c r="I13" s="61"/>
      <c r="J13" s="61"/>
      <c r="K13" s="14"/>
      <c r="L13" s="14"/>
      <c r="M13" s="14" t="s">
        <v>90</v>
      </c>
      <c r="N13" s="14"/>
      <c r="O13" s="11"/>
      <c r="P13" s="21">
        <v>2</v>
      </c>
      <c r="Q13" s="21">
        <f t="shared" si="0"/>
        <v>3.3333333333333333E-2</v>
      </c>
      <c r="R13" s="19">
        <f t="shared" si="1"/>
        <v>0.6</v>
      </c>
    </row>
    <row r="14" spans="1:18" ht="33.6" x14ac:dyDescent="0.65">
      <c r="A14" s="22">
        <v>8</v>
      </c>
      <c r="B14" s="61" t="s">
        <v>87</v>
      </c>
      <c r="C14" s="61"/>
      <c r="D14" s="61"/>
      <c r="E14" s="61"/>
      <c r="F14" s="61"/>
      <c r="G14" s="61"/>
      <c r="H14" s="61"/>
      <c r="I14" s="61"/>
      <c r="J14" s="61"/>
      <c r="K14" s="11"/>
      <c r="L14" s="14" t="s">
        <v>90</v>
      </c>
      <c r="M14" s="11"/>
      <c r="N14" s="14"/>
      <c r="O14" s="11"/>
      <c r="P14" s="21">
        <v>40</v>
      </c>
      <c r="Q14" s="21">
        <f t="shared" si="0"/>
        <v>0.66666666666666663</v>
      </c>
      <c r="R14" s="19">
        <f t="shared" si="1"/>
        <v>0.6</v>
      </c>
    </row>
    <row r="15" spans="1:18" ht="33.6" x14ac:dyDescent="0.65">
      <c r="A15" s="22">
        <v>9</v>
      </c>
      <c r="B15" s="61" t="s">
        <v>88</v>
      </c>
      <c r="C15" s="61"/>
      <c r="D15" s="61"/>
      <c r="E15" s="61"/>
      <c r="F15" s="61"/>
      <c r="G15" s="61"/>
      <c r="H15" s="61"/>
      <c r="I15" s="61"/>
      <c r="J15" s="61"/>
      <c r="K15" s="11"/>
      <c r="L15" s="14"/>
      <c r="M15" s="14" t="s">
        <v>90</v>
      </c>
      <c r="N15" s="11"/>
      <c r="O15" s="14"/>
      <c r="P15" s="21">
        <v>5</v>
      </c>
      <c r="Q15" s="21">
        <f t="shared" si="0"/>
        <v>8.3333333333333329E-2</v>
      </c>
      <c r="R15" s="19">
        <f t="shared" si="1"/>
        <v>0.6</v>
      </c>
    </row>
    <row r="16" spans="1:18" ht="33.6" x14ac:dyDescent="0.65">
      <c r="A16" s="22">
        <v>10</v>
      </c>
      <c r="B16" s="61" t="s">
        <v>44</v>
      </c>
      <c r="C16" s="61"/>
      <c r="D16" s="61"/>
      <c r="E16" s="61"/>
      <c r="F16" s="61"/>
      <c r="G16" s="61"/>
      <c r="H16" s="61"/>
      <c r="I16" s="61"/>
      <c r="J16" s="61"/>
      <c r="K16" s="11"/>
      <c r="L16" s="14"/>
      <c r="M16" s="14"/>
      <c r="N16" s="14"/>
      <c r="O16" s="14" t="s">
        <v>90</v>
      </c>
      <c r="P16" s="10">
        <v>9</v>
      </c>
      <c r="Q16" s="21">
        <f t="shared" si="0"/>
        <v>0.15</v>
      </c>
      <c r="R16" s="19">
        <f t="shared" si="1"/>
        <v>0.6</v>
      </c>
    </row>
    <row r="17" spans="1:18" ht="33.6" x14ac:dyDescent="0.65">
      <c r="A17" s="22">
        <v>11</v>
      </c>
      <c r="B17" s="61" t="s">
        <v>89</v>
      </c>
      <c r="C17" s="61"/>
      <c r="D17" s="61"/>
      <c r="E17" s="61"/>
      <c r="F17" s="61"/>
      <c r="G17" s="61"/>
      <c r="H17" s="61"/>
      <c r="I17" s="61"/>
      <c r="J17" s="61"/>
      <c r="K17" s="11"/>
      <c r="L17" s="14"/>
      <c r="M17" s="14"/>
      <c r="N17" s="14" t="s">
        <v>90</v>
      </c>
      <c r="O17" s="14"/>
      <c r="P17" s="10">
        <v>8</v>
      </c>
      <c r="Q17" s="21">
        <f t="shared" si="0"/>
        <v>0.13333333333333333</v>
      </c>
      <c r="R17" s="19">
        <f t="shared" si="1"/>
        <v>0.6</v>
      </c>
    </row>
    <row r="18" spans="1:18" ht="23.4" customHeight="1" x14ac:dyDescent="0.65">
      <c r="A18" s="22"/>
      <c r="B18" s="61"/>
      <c r="C18" s="61"/>
      <c r="D18" s="61"/>
      <c r="E18" s="61"/>
      <c r="F18" s="61"/>
      <c r="G18" s="61"/>
      <c r="H18" s="61"/>
      <c r="I18" s="61"/>
      <c r="J18" s="61"/>
      <c r="K18" s="11"/>
      <c r="L18" s="14"/>
      <c r="M18" s="14"/>
      <c r="N18" s="11"/>
      <c r="O18" s="11"/>
      <c r="P18" s="19" t="s">
        <v>101</v>
      </c>
      <c r="Q18" s="19" t="s">
        <v>102</v>
      </c>
      <c r="R18" s="19" t="s">
        <v>107</v>
      </c>
    </row>
    <row r="19" spans="1:18" ht="33.6" x14ac:dyDescent="0.65">
      <c r="A19" s="22"/>
      <c r="B19" s="61"/>
      <c r="C19" s="61"/>
      <c r="D19" s="61"/>
      <c r="E19" s="61"/>
      <c r="F19" s="61"/>
      <c r="G19" s="61"/>
      <c r="H19" s="61"/>
      <c r="I19" s="61"/>
      <c r="J19" s="61"/>
      <c r="K19" s="11"/>
      <c r="L19" s="11"/>
      <c r="M19" s="14"/>
      <c r="N19" s="23"/>
      <c r="O19" s="11"/>
      <c r="P19" s="19">
        <f>SUM(P7:P17)</f>
        <v>134</v>
      </c>
      <c r="Q19" s="19">
        <f>SUM(Q7:Q17)</f>
        <v>2.2333333333333334</v>
      </c>
      <c r="R19" s="19">
        <f>SUM(R8:R17)</f>
        <v>5.9999999999999991</v>
      </c>
    </row>
    <row r="20" spans="1:18" ht="33.6" x14ac:dyDescent="0.65">
      <c r="A20" s="22"/>
      <c r="B20" s="61"/>
      <c r="C20" s="61"/>
      <c r="D20" s="61"/>
      <c r="E20" s="61"/>
      <c r="F20" s="61"/>
      <c r="G20" s="61"/>
      <c r="H20" s="61"/>
      <c r="I20" s="61"/>
      <c r="J20" s="61"/>
      <c r="K20" s="11"/>
      <c r="L20" s="11"/>
      <c r="M20" s="11"/>
      <c r="N20" s="14"/>
      <c r="O20" s="11"/>
      <c r="P20" s="19"/>
      <c r="Q20" s="19"/>
      <c r="R20" s="19"/>
    </row>
    <row r="21" spans="1:18" ht="33.6" x14ac:dyDescent="0.65">
      <c r="A21" s="22"/>
      <c r="B21" s="64"/>
      <c r="C21" s="65"/>
      <c r="D21" s="65"/>
      <c r="E21" s="65"/>
      <c r="F21" s="65"/>
      <c r="G21" s="65"/>
      <c r="H21" s="65"/>
      <c r="I21" s="65"/>
      <c r="J21" s="66"/>
      <c r="K21" s="11"/>
      <c r="L21" s="11"/>
      <c r="M21" s="11"/>
      <c r="N21" s="11"/>
      <c r="O21" s="12"/>
      <c r="P21" s="19"/>
      <c r="Q21" s="19"/>
      <c r="R21" s="19"/>
    </row>
    <row r="22" spans="1:18" ht="33.6" x14ac:dyDescent="0.65">
      <c r="A22" s="22"/>
      <c r="B22" s="64"/>
      <c r="C22" s="65"/>
      <c r="D22" s="65"/>
      <c r="E22" s="65"/>
      <c r="F22" s="65"/>
      <c r="G22" s="65"/>
      <c r="H22" s="65"/>
      <c r="I22" s="65"/>
      <c r="J22" s="66"/>
      <c r="K22" s="11"/>
      <c r="L22" s="11"/>
      <c r="M22" s="11"/>
      <c r="N22" s="11"/>
      <c r="O22" s="12"/>
      <c r="P22" s="19"/>
      <c r="Q22" s="19"/>
      <c r="R22" s="19"/>
    </row>
    <row r="23" spans="1:18" ht="33.6" x14ac:dyDescent="0.65">
      <c r="A23" s="22"/>
      <c r="B23" s="64"/>
      <c r="C23" s="65"/>
      <c r="D23" s="65"/>
      <c r="E23" s="65"/>
      <c r="F23" s="65"/>
      <c r="G23" s="65"/>
      <c r="H23" s="65"/>
      <c r="I23" s="65"/>
      <c r="J23" s="66"/>
      <c r="K23" s="11"/>
      <c r="L23" s="11"/>
      <c r="M23" s="11"/>
      <c r="N23" s="11"/>
      <c r="O23" s="12"/>
      <c r="P23" s="19"/>
      <c r="Q23" s="19"/>
      <c r="R23" s="19"/>
    </row>
    <row r="24" spans="1:18" ht="33.6" x14ac:dyDescent="0.65">
      <c r="A24" s="22"/>
      <c r="B24" s="64"/>
      <c r="C24" s="65"/>
      <c r="D24" s="65"/>
      <c r="E24" s="65"/>
      <c r="F24" s="65"/>
      <c r="G24" s="65"/>
      <c r="H24" s="65"/>
      <c r="I24" s="65"/>
      <c r="J24" s="66"/>
      <c r="K24" s="12"/>
      <c r="L24" s="11"/>
      <c r="M24" s="11"/>
      <c r="N24" s="11"/>
      <c r="O24" s="11"/>
      <c r="P24" s="19"/>
      <c r="Q24" s="19"/>
      <c r="R24" s="19"/>
    </row>
    <row r="25" spans="1:18" ht="33.6" x14ac:dyDescent="0.65">
      <c r="A25" s="22"/>
      <c r="B25" s="64"/>
      <c r="C25" s="65"/>
      <c r="D25" s="65"/>
      <c r="E25" s="65"/>
      <c r="F25" s="65"/>
      <c r="G25" s="65"/>
      <c r="H25" s="65"/>
      <c r="I25" s="65"/>
      <c r="J25" s="66"/>
      <c r="K25" s="12"/>
      <c r="L25" s="11"/>
      <c r="M25" s="11"/>
      <c r="N25" s="11"/>
      <c r="O25" s="11"/>
      <c r="P25" s="19"/>
      <c r="Q25" s="19"/>
      <c r="R25" s="19"/>
    </row>
    <row r="26" spans="1:18" ht="33.6" x14ac:dyDescent="0.65">
      <c r="A26" s="22"/>
      <c r="B26" s="64"/>
      <c r="C26" s="65"/>
      <c r="D26" s="65"/>
      <c r="E26" s="65"/>
      <c r="F26" s="65"/>
      <c r="G26" s="65"/>
      <c r="H26" s="65"/>
      <c r="I26" s="65"/>
      <c r="J26" s="66"/>
      <c r="K26" s="11"/>
      <c r="L26" s="12"/>
      <c r="M26" s="11"/>
      <c r="N26" s="11"/>
      <c r="O26" s="11"/>
      <c r="P26" s="19"/>
      <c r="Q26" s="19"/>
      <c r="R26" s="19"/>
    </row>
    <row r="27" spans="1:18" ht="33.6" x14ac:dyDescent="0.65">
      <c r="A27" s="22"/>
      <c r="B27" s="64"/>
      <c r="C27" s="65"/>
      <c r="D27" s="65"/>
      <c r="E27" s="65"/>
      <c r="F27" s="65"/>
      <c r="G27" s="65"/>
      <c r="H27" s="65"/>
      <c r="I27" s="65"/>
      <c r="J27" s="66"/>
      <c r="K27" s="11"/>
      <c r="L27" s="12"/>
      <c r="M27" s="11"/>
      <c r="N27" s="11"/>
      <c r="O27" s="11"/>
      <c r="P27" s="19"/>
      <c r="Q27" s="19"/>
      <c r="R27" s="19"/>
    </row>
    <row r="28" spans="1:18" ht="33.6" x14ac:dyDescent="0.65">
      <c r="A28" s="22"/>
      <c r="B28" s="64"/>
      <c r="C28" s="65"/>
      <c r="D28" s="65"/>
      <c r="E28" s="65"/>
      <c r="F28" s="65"/>
      <c r="G28" s="65"/>
      <c r="H28" s="65"/>
      <c r="I28" s="65"/>
      <c r="J28" s="66"/>
      <c r="K28" s="11"/>
      <c r="L28" s="11"/>
      <c r="M28" s="12"/>
      <c r="N28" s="11"/>
      <c r="O28" s="11"/>
      <c r="P28" s="19"/>
      <c r="Q28" s="19"/>
      <c r="R28" s="19"/>
    </row>
    <row r="29" spans="1:18" ht="33.6" x14ac:dyDescent="0.65">
      <c r="A29" s="22"/>
      <c r="B29" s="64"/>
      <c r="C29" s="65"/>
      <c r="D29" s="65"/>
      <c r="E29" s="65"/>
      <c r="F29" s="65"/>
      <c r="G29" s="65"/>
      <c r="H29" s="65"/>
      <c r="I29" s="65"/>
      <c r="J29" s="66"/>
      <c r="K29" s="12"/>
      <c r="L29" s="12"/>
      <c r="M29" s="12"/>
      <c r="N29" s="12"/>
      <c r="O29" s="12"/>
      <c r="P29" s="19"/>
      <c r="Q29" s="19"/>
      <c r="R29" s="19"/>
    </row>
    <row r="30" spans="1:18" ht="33.6" x14ac:dyDescent="0.65">
      <c r="A30" s="22"/>
      <c r="B30" s="64"/>
      <c r="C30" s="65"/>
      <c r="D30" s="65"/>
      <c r="E30" s="65"/>
      <c r="F30" s="65"/>
      <c r="G30" s="65"/>
      <c r="H30" s="65"/>
      <c r="I30" s="65"/>
      <c r="J30" s="66"/>
      <c r="K30" s="11"/>
      <c r="L30" s="11"/>
      <c r="M30" s="11"/>
      <c r="N30" s="12"/>
      <c r="O30" s="11"/>
      <c r="P30" s="19"/>
      <c r="Q30" s="19"/>
      <c r="R30" s="19"/>
    </row>
    <row r="31" spans="1:18" ht="33.6" x14ac:dyDescent="0.65">
      <c r="A31" s="22"/>
      <c r="B31" s="64"/>
      <c r="C31" s="65"/>
      <c r="D31" s="65"/>
      <c r="E31" s="65"/>
      <c r="F31" s="65"/>
      <c r="G31" s="65"/>
      <c r="H31" s="65"/>
      <c r="I31" s="65"/>
      <c r="J31" s="66"/>
      <c r="K31" s="11"/>
      <c r="L31" s="11"/>
      <c r="M31" s="11"/>
      <c r="N31" s="12"/>
      <c r="O31" s="11"/>
      <c r="P31" s="19"/>
      <c r="Q31" s="19"/>
      <c r="R31" s="19"/>
    </row>
    <row r="32" spans="1:18" ht="33.6" x14ac:dyDescent="0.65">
      <c r="A32" s="22"/>
      <c r="B32" s="64"/>
      <c r="C32" s="65"/>
      <c r="D32" s="65"/>
      <c r="E32" s="65"/>
      <c r="F32" s="65"/>
      <c r="G32" s="65"/>
      <c r="H32" s="65"/>
      <c r="I32" s="65"/>
      <c r="J32" s="66"/>
      <c r="K32" s="11"/>
      <c r="L32" s="11"/>
      <c r="M32" s="11"/>
      <c r="N32" s="11"/>
      <c r="O32" s="12"/>
      <c r="P32" s="19"/>
      <c r="Q32" s="19"/>
      <c r="R32" s="19"/>
    </row>
    <row r="33" spans="1:18" ht="33.6" x14ac:dyDescent="0.65">
      <c r="A33" s="22"/>
      <c r="B33" s="64"/>
      <c r="C33" s="65"/>
      <c r="D33" s="65"/>
      <c r="E33" s="65"/>
      <c r="F33" s="65"/>
      <c r="G33" s="65"/>
      <c r="H33" s="65"/>
      <c r="I33" s="65"/>
      <c r="J33" s="66"/>
      <c r="K33" s="11"/>
      <c r="L33" s="11"/>
      <c r="M33" s="11"/>
      <c r="N33" s="11"/>
      <c r="O33" s="12"/>
      <c r="P33" s="19"/>
      <c r="Q33" s="19"/>
      <c r="R33" s="19"/>
    </row>
    <row r="34" spans="1:18" ht="33.6" x14ac:dyDescent="0.65">
      <c r="A34" s="22"/>
      <c r="B34" s="64"/>
      <c r="C34" s="65"/>
      <c r="D34" s="65"/>
      <c r="E34" s="65"/>
      <c r="F34" s="65"/>
      <c r="G34" s="65"/>
      <c r="H34" s="65"/>
      <c r="I34" s="65"/>
      <c r="J34" s="66"/>
      <c r="K34" s="12"/>
      <c r="L34" s="12"/>
      <c r="M34" s="12"/>
      <c r="N34" s="12"/>
      <c r="O34" s="12"/>
      <c r="P34" s="19"/>
      <c r="Q34" s="19"/>
      <c r="R34" s="19"/>
    </row>
    <row r="35" spans="1:18" ht="33.6" x14ac:dyDescent="0.65">
      <c r="A35" s="22"/>
      <c r="B35" s="64"/>
      <c r="C35" s="65"/>
      <c r="D35" s="65"/>
      <c r="E35" s="65"/>
      <c r="F35" s="65"/>
      <c r="G35" s="65"/>
      <c r="H35" s="65"/>
      <c r="I35" s="65"/>
      <c r="J35" s="66"/>
      <c r="K35" s="11"/>
      <c r="L35" s="11"/>
      <c r="M35" s="11"/>
      <c r="N35" s="11"/>
      <c r="O35" s="11"/>
      <c r="P35" s="19"/>
      <c r="Q35" s="19"/>
      <c r="R35" s="19"/>
    </row>
    <row r="36" spans="1:18" ht="33.6" x14ac:dyDescent="0.65">
      <c r="A36" s="22"/>
      <c r="B36" s="64"/>
      <c r="C36" s="65"/>
      <c r="D36" s="65"/>
      <c r="E36" s="65"/>
      <c r="F36" s="65"/>
      <c r="G36" s="65"/>
      <c r="H36" s="65"/>
      <c r="I36" s="65"/>
      <c r="J36" s="66"/>
      <c r="K36" s="11"/>
      <c r="L36" s="11"/>
      <c r="M36" s="11"/>
      <c r="N36" s="11"/>
      <c r="O36" s="11"/>
      <c r="P36" s="19"/>
      <c r="Q36" s="19"/>
      <c r="R36" s="19"/>
    </row>
    <row r="37" spans="1:18" ht="33.6" x14ac:dyDescent="0.65">
      <c r="A37" s="22"/>
      <c r="B37" s="64"/>
      <c r="C37" s="65"/>
      <c r="D37" s="65"/>
      <c r="E37" s="65"/>
      <c r="F37" s="65"/>
      <c r="G37" s="65"/>
      <c r="H37" s="65"/>
      <c r="I37" s="65"/>
      <c r="J37" s="66"/>
      <c r="K37" s="11"/>
      <c r="L37" s="11"/>
      <c r="M37" s="11"/>
      <c r="N37" s="11"/>
      <c r="O37" s="11"/>
      <c r="P37" s="19"/>
      <c r="Q37" s="19"/>
      <c r="R37" s="19"/>
    </row>
    <row r="38" spans="1:18" ht="33.6" x14ac:dyDescent="0.65">
      <c r="A38" s="22"/>
      <c r="B38" s="64"/>
      <c r="C38" s="65"/>
      <c r="D38" s="65"/>
      <c r="E38" s="65"/>
      <c r="F38" s="65"/>
      <c r="G38" s="65"/>
      <c r="H38" s="65"/>
      <c r="I38" s="65"/>
      <c r="J38" s="66"/>
      <c r="K38" s="11"/>
      <c r="L38" s="11"/>
      <c r="M38" s="11"/>
      <c r="N38" s="11"/>
      <c r="O38" s="11"/>
      <c r="P38" s="19"/>
      <c r="Q38" s="19"/>
      <c r="R38" s="19"/>
    </row>
    <row r="39" spans="1:18" ht="23.4" x14ac:dyDescent="0.45">
      <c r="A39" s="52" t="s">
        <v>91</v>
      </c>
      <c r="B39" s="52"/>
      <c r="C39" s="52"/>
      <c r="D39" s="52"/>
      <c r="E39" s="15" t="s">
        <v>92</v>
      </c>
      <c r="F39" s="15"/>
      <c r="G39" s="15"/>
      <c r="H39" s="15"/>
      <c r="I39" s="15"/>
      <c r="J39" s="15"/>
      <c r="K39" s="58" t="s">
        <v>93</v>
      </c>
      <c r="L39" s="58"/>
      <c r="M39" s="58"/>
      <c r="N39" s="9"/>
      <c r="O39" s="9"/>
    </row>
    <row r="40" spans="1:18" ht="18" x14ac:dyDescent="0.35">
      <c r="A40" s="16"/>
      <c r="B40" s="17"/>
      <c r="C40" s="18"/>
      <c r="D40" s="18"/>
      <c r="E40" s="18"/>
      <c r="F40" s="18"/>
      <c r="G40" s="18"/>
      <c r="H40" s="18"/>
      <c r="I40" s="18"/>
      <c r="J40" s="18"/>
      <c r="K40" s="13"/>
      <c r="L40" s="13"/>
      <c r="M40" s="13"/>
      <c r="N40" s="13"/>
      <c r="O40" s="13"/>
    </row>
  </sheetData>
  <mergeCells count="46">
    <mergeCell ref="B38:J38"/>
    <mergeCell ref="A39:D39"/>
    <mergeCell ref="K39:M39"/>
    <mergeCell ref="B32:J32"/>
    <mergeCell ref="B33:J33"/>
    <mergeCell ref="B34:J34"/>
    <mergeCell ref="B35:J35"/>
    <mergeCell ref="B36:J36"/>
    <mergeCell ref="B37:J37"/>
    <mergeCell ref="B31:J31"/>
    <mergeCell ref="B20:J20"/>
    <mergeCell ref="B21:J21"/>
    <mergeCell ref="B22:J22"/>
    <mergeCell ref="B23:J23"/>
    <mergeCell ref="B24:J24"/>
    <mergeCell ref="B25:J25"/>
    <mergeCell ref="B26:J26"/>
    <mergeCell ref="B27:J27"/>
    <mergeCell ref="B28:J28"/>
    <mergeCell ref="B29:J29"/>
    <mergeCell ref="B30:J30"/>
    <mergeCell ref="B19:J19"/>
    <mergeCell ref="B8:J8"/>
    <mergeCell ref="B9:J9"/>
    <mergeCell ref="B10:J10"/>
    <mergeCell ref="B11:J11"/>
    <mergeCell ref="B12:J12"/>
    <mergeCell ref="B13:J13"/>
    <mergeCell ref="B14:J14"/>
    <mergeCell ref="B15:J15"/>
    <mergeCell ref="B16:J16"/>
    <mergeCell ref="B17:J17"/>
    <mergeCell ref="B18:J18"/>
    <mergeCell ref="P4:P6"/>
    <mergeCell ref="Q4:Q6"/>
    <mergeCell ref="R4:R6"/>
    <mergeCell ref="B5:J5"/>
    <mergeCell ref="B6:J6"/>
    <mergeCell ref="M3:O3"/>
    <mergeCell ref="A4:A5"/>
    <mergeCell ref="B4:J4"/>
    <mergeCell ref="B7:J7"/>
    <mergeCell ref="A1:F1"/>
    <mergeCell ref="A2:J2"/>
    <mergeCell ref="A3:B3"/>
    <mergeCell ref="C3:K3"/>
  </mergeCells>
  <pageMargins left="0.7" right="0.7" top="0.75" bottom="0.75" header="0.3" footer="0.3"/>
  <pageSetup paperSize="9" scale="34" orientation="landscape" r:id="rId1"/>
  <headerFooter>
    <oddHeader>&amp;LWorkstudy and Method Engineering IE223 Lab&amp;C&amp;N</oddHeader>
    <oddFooter>&amp;RCopyright Mohammad  Abubakar Atiq, F2022031002
BSIE-A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M2"/>
  <sheetViews>
    <sheetView zoomScale="70" zoomScaleNormal="70" workbookViewId="0">
      <selection activeCell="A7" sqref="A7"/>
    </sheetView>
  </sheetViews>
  <sheetFormatPr defaultColWidth="34.88671875" defaultRowHeight="14.4" x14ac:dyDescent="0.3"/>
  <cols>
    <col min="1" max="9" width="34.88671875" style="24"/>
    <col min="10" max="10" width="21.6640625" style="24" customWidth="1"/>
    <col min="11" max="13" width="34.88671875" style="24" hidden="1" customWidth="1"/>
    <col min="14" max="16384" width="34.88671875" style="24"/>
  </cols>
  <sheetData>
    <row r="1" spans="1:8" ht="15.6" customHeight="1" x14ac:dyDescent="0.3">
      <c r="A1" s="24" t="s">
        <v>110</v>
      </c>
      <c r="D1" s="25"/>
      <c r="E1" s="67"/>
      <c r="F1" s="67"/>
      <c r="G1" s="67"/>
      <c r="H1" s="26"/>
    </row>
    <row r="2" spans="1:8" x14ac:dyDescent="0.3">
      <c r="A2" s="24" t="s">
        <v>111</v>
      </c>
    </row>
  </sheetData>
  <mergeCells count="1">
    <mergeCell ref="E1:G1"/>
  </mergeCells>
  <pageMargins left="0.7" right="0.7" top="0.75" bottom="0.75" header="0.3" footer="0.3"/>
  <pageSetup paperSize="9" scale="24" orientation="landscape" r:id="rId1"/>
  <colBreaks count="1" manualBreakCount="1">
    <brk id="3" max="18" man="1"/>
  </colBreaks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4097" r:id="rId4">
          <objectPr defaultSize="0" r:id="rId5">
            <anchor moveWithCells="1">
              <from>
                <xdr:col>0</xdr:col>
                <xdr:colOff>0</xdr:colOff>
                <xdr:row>2</xdr:row>
                <xdr:rowOff>60960</xdr:rowOff>
              </from>
              <to>
                <xdr:col>0</xdr:col>
                <xdr:colOff>998220</xdr:colOff>
                <xdr:row>5</xdr:row>
                <xdr:rowOff>30480</xdr:rowOff>
              </to>
            </anchor>
          </objectPr>
        </oleObject>
      </mc:Choice>
      <mc:Fallback>
        <oleObject progId="Packager Shell Object" dvAspect="DVASPECT_ICON" shapeId="4097" r:id="rId4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6">
          <objectPr defaultSize="0" r:id="rId7">
            <anchor moveWithCells="1">
              <from>
                <xdr:col>0</xdr:col>
                <xdr:colOff>0</xdr:colOff>
                <xdr:row>9</xdr:row>
                <xdr:rowOff>175260</xdr:rowOff>
              </from>
              <to>
                <xdr:col>1</xdr:col>
                <xdr:colOff>1150620</xdr:colOff>
                <xdr:row>12</xdr:row>
                <xdr:rowOff>144780</xdr:rowOff>
              </to>
            </anchor>
          </objectPr>
        </oleObject>
      </mc:Choice>
      <mc:Fallback>
        <oleObject progId="Packager Shell Object" dvAspect="DVASPECT_ICON" shapeId="4098" r:id="rId6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8">
          <objectPr defaultSize="0" r:id="rId9">
            <anchor moveWithCells="1">
              <from>
                <xdr:col>0</xdr:col>
                <xdr:colOff>0</xdr:colOff>
                <xdr:row>6</xdr:row>
                <xdr:rowOff>22860</xdr:rowOff>
              </from>
              <to>
                <xdr:col>1</xdr:col>
                <xdr:colOff>1127760</xdr:colOff>
                <xdr:row>8</xdr:row>
                <xdr:rowOff>175260</xdr:rowOff>
              </to>
            </anchor>
          </objectPr>
        </oleObject>
      </mc:Choice>
      <mc:Fallback>
        <oleObject progId="Packager Shell Object" dvAspect="DVASPECT_ICON" shapeId="4099" r:id="rId8"/>
      </mc:Fallback>
    </mc:AlternateContent>
    <mc:AlternateContent xmlns:mc="http://schemas.openxmlformats.org/markup-compatibility/2006">
      <mc:Choice Requires="x14">
        <oleObject progId="Word.Document.12" dvAspect="DVASPECT_ICON" shapeId="4100" r:id="rId10">
          <objectPr defaultSize="0" r:id="rId11">
            <anchor moveWithCells="1">
              <from>
                <xdr:col>0</xdr:col>
                <xdr:colOff>0</xdr:colOff>
                <xdr:row>14</xdr:row>
                <xdr:rowOff>0</xdr:rowOff>
              </from>
              <to>
                <xdr:col>0</xdr:col>
                <xdr:colOff>914400</xdr:colOff>
                <xdr:row>18</xdr:row>
                <xdr:rowOff>60960</xdr:rowOff>
              </to>
            </anchor>
          </objectPr>
        </oleObject>
      </mc:Choice>
      <mc:Fallback>
        <oleObject progId="Word.Document.12" dvAspect="DVASPECT_ICON" shapeId="4100" r:id="rId10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theme="5"/>
  </sheetPr>
  <dimension ref="A1:AO45"/>
  <sheetViews>
    <sheetView zoomScale="40" zoomScaleNormal="40" zoomScaleSheetLayoutView="40" workbookViewId="0">
      <selection activeCell="AI41" sqref="AI41"/>
    </sheetView>
  </sheetViews>
  <sheetFormatPr defaultRowHeight="121.2" customHeight="1" x14ac:dyDescent="0.45"/>
  <cols>
    <col min="11" max="11" width="15.44140625" customWidth="1"/>
    <col min="12" max="12" width="16" customWidth="1"/>
    <col min="13" max="13" width="15.109375" customWidth="1"/>
    <col min="14" max="14" width="17.5546875" customWidth="1"/>
    <col min="15" max="15" width="19" customWidth="1"/>
    <col min="16" max="17" width="21.33203125" customWidth="1"/>
    <col min="18" max="18" width="20.6640625" customWidth="1"/>
    <col min="24" max="24" width="14.33203125" style="10" bestFit="1" customWidth="1"/>
    <col min="25" max="25" width="45.44140625" style="10" bestFit="1" customWidth="1"/>
    <col min="26" max="26" width="27.109375" style="10" bestFit="1" customWidth="1"/>
    <col min="27" max="27" width="17.6640625" style="10" bestFit="1" customWidth="1"/>
    <col min="28" max="30" width="14.33203125" style="10" bestFit="1" customWidth="1"/>
    <col min="31" max="31" width="8.6640625" style="10" bestFit="1" customWidth="1"/>
    <col min="32" max="32" width="74" style="10" bestFit="1" customWidth="1"/>
    <col min="33" max="34" width="45.44140625" style="28" customWidth="1"/>
    <col min="35" max="35" width="48.44140625" style="28" bestFit="1" customWidth="1"/>
    <col min="36" max="36" width="41.6640625" style="28" bestFit="1" customWidth="1"/>
    <col min="37" max="41" width="8.88671875" style="28"/>
  </cols>
  <sheetData>
    <row r="1" spans="1:32" ht="121.2" customHeight="1" x14ac:dyDescent="0.45">
      <c r="A1" s="52" t="s">
        <v>112</v>
      </c>
      <c r="B1" s="52"/>
      <c r="C1" s="52"/>
      <c r="D1" s="52"/>
      <c r="E1" s="52"/>
      <c r="F1" s="52"/>
    </row>
    <row r="2" spans="1:32" ht="23.4" x14ac:dyDescent="0.45">
      <c r="A2" s="52" t="s">
        <v>113</v>
      </c>
      <c r="B2" s="52"/>
      <c r="C2" s="52"/>
      <c r="D2" s="52"/>
      <c r="E2" s="52"/>
      <c r="F2" s="52"/>
      <c r="G2" s="52"/>
      <c r="H2" s="52"/>
      <c r="I2" s="52"/>
      <c r="J2" s="52"/>
      <c r="K2" s="52" t="s">
        <v>115</v>
      </c>
      <c r="L2" s="52"/>
      <c r="M2" s="52"/>
      <c r="N2" s="52"/>
      <c r="O2" s="52"/>
      <c r="P2" s="52"/>
      <c r="Q2" s="52"/>
      <c r="R2" s="52"/>
      <c r="S2" s="52"/>
      <c r="T2" s="52"/>
    </row>
    <row r="3" spans="1:32" ht="23.4" x14ac:dyDescent="0.45">
      <c r="A3" s="53" t="s">
        <v>82</v>
      </c>
      <c r="B3" s="53"/>
      <c r="C3" s="54" t="s">
        <v>95</v>
      </c>
      <c r="D3" s="54"/>
      <c r="E3" s="54"/>
      <c r="F3" s="54"/>
      <c r="G3" s="54"/>
      <c r="H3" s="54"/>
      <c r="I3" s="54"/>
      <c r="J3" s="54"/>
      <c r="K3" s="54"/>
      <c r="L3" s="9" t="s">
        <v>83</v>
      </c>
      <c r="M3" s="54" t="s">
        <v>114</v>
      </c>
      <c r="N3" s="54"/>
      <c r="O3" s="54"/>
    </row>
    <row r="4" spans="1:32" ht="23.4" x14ac:dyDescent="0.45">
      <c r="A4" s="79" t="s">
        <v>84</v>
      </c>
      <c r="B4" s="70" t="s">
        <v>85</v>
      </c>
      <c r="C4" s="71"/>
      <c r="D4" s="71"/>
      <c r="E4" s="71"/>
      <c r="F4" s="71"/>
      <c r="G4" s="71"/>
      <c r="H4" s="71"/>
      <c r="I4" s="71"/>
      <c r="J4" s="72"/>
      <c r="K4" s="10" t="s">
        <v>86</v>
      </c>
      <c r="L4" s="10" t="s">
        <v>87</v>
      </c>
      <c r="M4" s="10" t="s">
        <v>88</v>
      </c>
      <c r="N4" s="10" t="s">
        <v>89</v>
      </c>
      <c r="O4" s="10" t="s">
        <v>44</v>
      </c>
      <c r="P4" s="73" t="s">
        <v>98</v>
      </c>
      <c r="Q4" s="73" t="s">
        <v>48</v>
      </c>
      <c r="R4" s="73" t="s">
        <v>105</v>
      </c>
    </row>
    <row r="5" spans="1:32" ht="121.2" customHeight="1" x14ac:dyDescent="0.45">
      <c r="A5" s="80"/>
      <c r="B5" s="76" t="s">
        <v>116</v>
      </c>
      <c r="C5" s="77"/>
      <c r="D5" s="77"/>
      <c r="E5" s="77"/>
      <c r="F5" s="77"/>
      <c r="G5" s="77"/>
      <c r="H5" s="77"/>
      <c r="I5" s="77"/>
      <c r="J5" s="78"/>
      <c r="K5" s="20"/>
      <c r="L5" s="11"/>
      <c r="M5" s="11"/>
      <c r="N5" s="11"/>
      <c r="O5" s="11"/>
      <c r="P5" s="74"/>
      <c r="Q5" s="74"/>
      <c r="R5" s="74"/>
    </row>
    <row r="6" spans="1:32" ht="23.4" x14ac:dyDescent="0.45">
      <c r="A6" s="10"/>
      <c r="B6" s="49" t="s">
        <v>128</v>
      </c>
      <c r="C6" s="50"/>
      <c r="D6" s="50"/>
      <c r="E6" s="50"/>
      <c r="F6" s="50"/>
      <c r="G6" s="50"/>
      <c r="H6" s="50"/>
      <c r="I6" s="50"/>
      <c r="J6" s="51"/>
      <c r="K6" s="14" t="s">
        <v>90</v>
      </c>
      <c r="L6" s="14" t="s">
        <v>90</v>
      </c>
      <c r="M6" s="14" t="s">
        <v>90</v>
      </c>
      <c r="N6" s="14" t="s">
        <v>90</v>
      </c>
      <c r="O6" s="14" t="s">
        <v>90</v>
      </c>
      <c r="P6" s="75"/>
      <c r="Q6" s="75"/>
      <c r="R6" s="75"/>
      <c r="X6" s="29" t="s">
        <v>184</v>
      </c>
      <c r="Y6" s="82" t="s">
        <v>185</v>
      </c>
      <c r="Z6" s="83"/>
      <c r="AA6" s="29" t="s">
        <v>186</v>
      </c>
      <c r="AB6" s="29" t="s">
        <v>202</v>
      </c>
      <c r="AC6" s="82" t="s">
        <v>203</v>
      </c>
      <c r="AD6" s="84"/>
      <c r="AE6" s="84"/>
      <c r="AF6" s="83"/>
    </row>
    <row r="7" spans="1:32" ht="23.4" x14ac:dyDescent="0.45">
      <c r="A7" s="10">
        <v>1</v>
      </c>
      <c r="B7" s="49" t="s">
        <v>117</v>
      </c>
      <c r="C7" s="50"/>
      <c r="D7" s="50"/>
      <c r="E7" s="50"/>
      <c r="F7" s="50"/>
      <c r="G7" s="50"/>
      <c r="H7" s="50"/>
      <c r="I7" s="50"/>
      <c r="J7" s="51"/>
      <c r="K7" s="14" t="s">
        <v>90</v>
      </c>
      <c r="L7" s="12"/>
      <c r="M7" s="11"/>
      <c r="N7" s="11"/>
      <c r="O7" s="11"/>
      <c r="P7" s="21">
        <v>5</v>
      </c>
      <c r="Q7" s="21">
        <f>P7/60</f>
        <v>8.3333333333333329E-2</v>
      </c>
      <c r="R7" s="21">
        <v>0</v>
      </c>
      <c r="X7" s="27" t="s">
        <v>129</v>
      </c>
      <c r="Y7" s="27" t="s">
        <v>130</v>
      </c>
      <c r="Z7" s="27" t="s">
        <v>151</v>
      </c>
      <c r="AA7" s="81" t="s">
        <v>131</v>
      </c>
      <c r="AB7" s="81"/>
      <c r="AC7" s="81"/>
      <c r="AD7" s="81"/>
      <c r="AE7" s="27" t="s">
        <v>56</v>
      </c>
      <c r="AF7" s="27" t="s">
        <v>201</v>
      </c>
    </row>
    <row r="8" spans="1:32" ht="23.4" x14ac:dyDescent="0.45">
      <c r="A8" s="10">
        <v>2</v>
      </c>
      <c r="B8" s="49" t="s">
        <v>118</v>
      </c>
      <c r="C8" s="50"/>
      <c r="D8" s="50"/>
      <c r="E8" s="50"/>
      <c r="F8" s="50"/>
      <c r="G8" s="50"/>
      <c r="H8" s="50"/>
      <c r="I8" s="50"/>
      <c r="J8" s="51"/>
      <c r="K8" s="12"/>
      <c r="L8" s="12"/>
      <c r="N8" s="14" t="s">
        <v>90</v>
      </c>
      <c r="O8" s="11"/>
      <c r="P8" s="21">
        <v>10</v>
      </c>
      <c r="Q8" s="21">
        <f t="shared" ref="Q8:Q15" si="0">P8/60</f>
        <v>0.16666666666666666</v>
      </c>
      <c r="R8" s="21">
        <v>0</v>
      </c>
      <c r="Y8" s="10" t="s">
        <v>187</v>
      </c>
      <c r="AA8" s="62"/>
      <c r="AB8" s="62"/>
      <c r="AC8" s="62"/>
      <c r="AD8" s="62"/>
    </row>
    <row r="9" spans="1:32" ht="23.4" x14ac:dyDescent="0.45">
      <c r="A9" s="10">
        <v>3</v>
      </c>
      <c r="B9" s="49" t="s">
        <v>119</v>
      </c>
      <c r="C9" s="50"/>
      <c r="D9" s="50"/>
      <c r="E9" s="50"/>
      <c r="F9" s="50"/>
      <c r="G9" s="50"/>
      <c r="H9" s="50"/>
      <c r="I9" s="50"/>
      <c r="J9" s="51"/>
      <c r="K9" s="12"/>
      <c r="L9" s="14" t="s">
        <v>90</v>
      </c>
      <c r="M9" s="4"/>
      <c r="N9" s="11"/>
      <c r="O9" s="12"/>
      <c r="P9" s="21">
        <v>50</v>
      </c>
      <c r="Q9" s="21">
        <f t="shared" si="0"/>
        <v>0.83333333333333337</v>
      </c>
      <c r="R9" s="21">
        <v>0</v>
      </c>
      <c r="X9" s="10">
        <f>X8+1</f>
        <v>1</v>
      </c>
      <c r="Y9" s="10" t="s">
        <v>177</v>
      </c>
      <c r="Z9" s="10" t="s">
        <v>178</v>
      </c>
      <c r="AA9" s="62" t="s">
        <v>193</v>
      </c>
      <c r="AB9" s="62"/>
      <c r="AC9" s="62"/>
      <c r="AD9" s="62"/>
      <c r="AE9" s="10">
        <v>1</v>
      </c>
      <c r="AF9" s="10">
        <f>27.78</f>
        <v>27.78</v>
      </c>
    </row>
    <row r="10" spans="1:32" ht="23.4" x14ac:dyDescent="0.45">
      <c r="A10" s="10">
        <v>4</v>
      </c>
      <c r="B10" s="49" t="s">
        <v>120</v>
      </c>
      <c r="C10" s="50"/>
      <c r="D10" s="50"/>
      <c r="E10" s="50"/>
      <c r="F10" s="50"/>
      <c r="G10" s="50"/>
      <c r="H10" s="50"/>
      <c r="I10" s="50"/>
      <c r="J10" s="51"/>
      <c r="K10" s="11"/>
      <c r="L10" s="14"/>
      <c r="M10" s="12"/>
      <c r="N10" s="14"/>
      <c r="O10" s="14" t="s">
        <v>90</v>
      </c>
      <c r="P10" s="21">
        <v>20</v>
      </c>
      <c r="Q10" s="21">
        <f t="shared" si="0"/>
        <v>0.33333333333333331</v>
      </c>
      <c r="R10" s="21">
        <v>0</v>
      </c>
      <c r="X10" s="10">
        <f t="shared" ref="X10:X18" si="1">X9+1</f>
        <v>2</v>
      </c>
      <c r="Y10" s="10" t="s">
        <v>160</v>
      </c>
      <c r="Z10" s="10" t="s">
        <v>179</v>
      </c>
      <c r="AA10" s="62" t="s">
        <v>194</v>
      </c>
      <c r="AB10" s="62"/>
      <c r="AC10" s="62"/>
      <c r="AD10" s="62"/>
      <c r="AE10" s="10">
        <v>2</v>
      </c>
      <c r="AF10" s="10">
        <f>2*AF9</f>
        <v>55.56</v>
      </c>
    </row>
    <row r="11" spans="1:32" ht="23.4" x14ac:dyDescent="0.45">
      <c r="A11" s="10">
        <v>5</v>
      </c>
      <c r="B11" s="49" t="s">
        <v>121</v>
      </c>
      <c r="C11" s="50"/>
      <c r="D11" s="50"/>
      <c r="E11" s="50"/>
      <c r="F11" s="50"/>
      <c r="G11" s="50"/>
      <c r="H11" s="50"/>
      <c r="I11" s="50"/>
      <c r="J11" s="51"/>
      <c r="K11" s="11"/>
      <c r="L11" s="14" t="s">
        <v>90</v>
      </c>
      <c r="M11" s="14"/>
      <c r="N11" s="11"/>
      <c r="O11" s="12"/>
      <c r="P11" s="21">
        <v>40</v>
      </c>
      <c r="Q11" s="21">
        <f t="shared" si="0"/>
        <v>0.66666666666666663</v>
      </c>
      <c r="R11" s="21">
        <v>0</v>
      </c>
      <c r="X11" s="10">
        <f t="shared" si="1"/>
        <v>3</v>
      </c>
      <c r="Y11" s="10" t="s">
        <v>163</v>
      </c>
      <c r="Z11" s="10" t="s">
        <v>181</v>
      </c>
      <c r="AA11" s="62" t="s">
        <v>195</v>
      </c>
      <c r="AB11" s="62"/>
      <c r="AC11" s="62"/>
      <c r="AD11" s="62"/>
      <c r="AE11" s="10">
        <v>1</v>
      </c>
      <c r="AF11" s="10">
        <f>1*AF9</f>
        <v>27.78</v>
      </c>
    </row>
    <row r="12" spans="1:32" ht="23.4" x14ac:dyDescent="0.45">
      <c r="A12" s="10">
        <v>6</v>
      </c>
      <c r="B12" s="49" t="s">
        <v>122</v>
      </c>
      <c r="C12" s="50"/>
      <c r="D12" s="50"/>
      <c r="E12" s="50"/>
      <c r="F12" s="50"/>
      <c r="G12" s="50"/>
      <c r="H12" s="50"/>
      <c r="I12" s="50"/>
      <c r="J12" s="51"/>
      <c r="K12" s="11"/>
      <c r="L12" s="12"/>
      <c r="M12" s="11"/>
      <c r="N12" s="11"/>
      <c r="O12" s="14" t="s">
        <v>90</v>
      </c>
      <c r="P12" s="21">
        <v>16</v>
      </c>
      <c r="Q12" s="21">
        <f t="shared" si="0"/>
        <v>0.26666666666666666</v>
      </c>
      <c r="R12" s="21">
        <v>0</v>
      </c>
      <c r="X12" s="10">
        <f t="shared" si="1"/>
        <v>4</v>
      </c>
      <c r="Y12" s="10" t="s">
        <v>180</v>
      </c>
      <c r="Z12" s="10" t="s">
        <v>182</v>
      </c>
      <c r="AA12" s="62" t="s">
        <v>196</v>
      </c>
      <c r="AB12" s="62"/>
      <c r="AC12" s="62"/>
      <c r="AD12" s="62"/>
      <c r="AE12" s="10">
        <v>5</v>
      </c>
      <c r="AF12" s="10">
        <f>5*AF9</f>
        <v>138.9</v>
      </c>
    </row>
    <row r="13" spans="1:32" ht="23.4" x14ac:dyDescent="0.45">
      <c r="A13" s="10">
        <v>7</v>
      </c>
      <c r="B13" s="49" t="s">
        <v>123</v>
      </c>
      <c r="C13" s="50"/>
      <c r="D13" s="50"/>
      <c r="E13" s="50"/>
      <c r="F13" s="50"/>
      <c r="G13" s="50"/>
      <c r="H13" s="50"/>
      <c r="I13" s="50"/>
      <c r="J13" s="51"/>
      <c r="K13" s="12"/>
      <c r="L13" s="12"/>
      <c r="M13" s="14" t="s">
        <v>90</v>
      </c>
      <c r="N13" s="14"/>
      <c r="O13" s="11"/>
      <c r="P13" s="21">
        <f>K17</f>
        <v>23</v>
      </c>
      <c r="Q13" s="21">
        <f t="shared" si="0"/>
        <v>0.38333333333333336</v>
      </c>
      <c r="R13" s="21">
        <v>0</v>
      </c>
      <c r="X13" s="10">
        <f t="shared" si="1"/>
        <v>5</v>
      </c>
      <c r="Y13" s="10" t="s">
        <v>167</v>
      </c>
      <c r="Z13" s="10" t="s">
        <v>183</v>
      </c>
      <c r="AA13" s="62" t="s">
        <v>197</v>
      </c>
      <c r="AB13" s="62"/>
      <c r="AC13" s="62"/>
      <c r="AD13" s="62"/>
      <c r="AE13" s="10">
        <v>20</v>
      </c>
      <c r="AF13" s="10">
        <f>20*AF9</f>
        <v>555.6</v>
      </c>
    </row>
    <row r="14" spans="1:32" ht="23.4" x14ac:dyDescent="0.45">
      <c r="A14" s="10">
        <v>8</v>
      </c>
      <c r="B14" s="49" t="s">
        <v>124</v>
      </c>
      <c r="C14" s="50"/>
      <c r="D14" s="50"/>
      <c r="E14" s="50"/>
      <c r="F14" s="50"/>
      <c r="G14" s="50"/>
      <c r="H14" s="50"/>
      <c r="I14" s="50"/>
      <c r="J14" s="51"/>
      <c r="K14" s="11"/>
      <c r="L14" s="12"/>
      <c r="M14" s="14" t="s">
        <v>90</v>
      </c>
      <c r="N14" s="12"/>
      <c r="O14" s="11"/>
      <c r="P14" s="21">
        <f>K18</f>
        <v>18.399999999999999</v>
      </c>
      <c r="Q14" s="21">
        <f t="shared" si="0"/>
        <v>0.30666666666666664</v>
      </c>
      <c r="R14" s="21">
        <v>0</v>
      </c>
      <c r="Y14" s="10" t="s">
        <v>188</v>
      </c>
      <c r="AA14" s="62"/>
      <c r="AB14" s="62"/>
      <c r="AC14" s="62"/>
      <c r="AD14" s="62"/>
    </row>
    <row r="15" spans="1:32" ht="23.4" x14ac:dyDescent="0.45">
      <c r="A15" s="10">
        <v>9</v>
      </c>
      <c r="B15" s="49" t="s">
        <v>125</v>
      </c>
      <c r="C15" s="50"/>
      <c r="D15" s="50"/>
      <c r="E15" s="50"/>
      <c r="F15" s="50"/>
      <c r="G15" s="50"/>
      <c r="H15" s="50"/>
      <c r="I15" s="50"/>
      <c r="J15" s="51"/>
      <c r="K15" s="11"/>
      <c r="L15" s="12"/>
      <c r="M15" s="12"/>
      <c r="N15" s="11"/>
      <c r="O15" s="14" t="s">
        <v>90</v>
      </c>
      <c r="P15" s="21">
        <f>12</f>
        <v>12</v>
      </c>
      <c r="Q15" s="21">
        <f t="shared" si="0"/>
        <v>0.2</v>
      </c>
      <c r="R15" s="21">
        <v>0</v>
      </c>
      <c r="X15" s="10">
        <f t="shared" si="1"/>
        <v>1</v>
      </c>
      <c r="Y15" s="10" t="s">
        <v>189</v>
      </c>
      <c r="Z15" s="10" t="s">
        <v>190</v>
      </c>
      <c r="AA15" s="62" t="s">
        <v>193</v>
      </c>
      <c r="AB15" s="62"/>
      <c r="AC15" s="62"/>
      <c r="AD15" s="62"/>
      <c r="AE15" s="10">
        <v>5</v>
      </c>
      <c r="AF15" s="10">
        <f>AE15*27.78</f>
        <v>138.9</v>
      </c>
    </row>
    <row r="16" spans="1:32" ht="23.4" x14ac:dyDescent="0.45">
      <c r="A16" s="10"/>
      <c r="B16" s="49"/>
      <c r="C16" s="50"/>
      <c r="D16" s="50"/>
      <c r="E16" s="50"/>
      <c r="F16" s="50"/>
      <c r="G16" s="50"/>
      <c r="H16" s="50"/>
      <c r="I16" s="50"/>
      <c r="J16" s="51"/>
      <c r="K16" s="49"/>
      <c r="L16" s="50"/>
      <c r="M16" s="50"/>
      <c r="N16" s="50"/>
      <c r="O16" s="50"/>
      <c r="P16" s="50"/>
      <c r="Q16" s="50"/>
      <c r="R16" s="50"/>
      <c r="X16" s="10">
        <f t="shared" si="1"/>
        <v>2</v>
      </c>
      <c r="Y16" s="10" t="s">
        <v>167</v>
      </c>
      <c r="Z16" s="10" t="s">
        <v>183</v>
      </c>
      <c r="AA16" s="62" t="s">
        <v>198</v>
      </c>
      <c r="AB16" s="62"/>
      <c r="AC16" s="62"/>
      <c r="AD16" s="62"/>
      <c r="AE16" s="10">
        <v>4</v>
      </c>
      <c r="AF16" s="10">
        <f>AE16*27.78</f>
        <v>111.12</v>
      </c>
    </row>
    <row r="17" spans="1:36" ht="23.4" x14ac:dyDescent="0.45">
      <c r="A17" s="10"/>
      <c r="B17" s="70" t="s">
        <v>126</v>
      </c>
      <c r="C17" s="71"/>
      <c r="D17" s="71"/>
      <c r="E17" s="71"/>
      <c r="F17" s="71"/>
      <c r="G17" s="71"/>
      <c r="H17" s="71"/>
      <c r="I17" s="71"/>
      <c r="J17" s="72"/>
      <c r="K17" s="70">
        <f>P10*(1+0.15)</f>
        <v>23</v>
      </c>
      <c r="L17" s="71"/>
      <c r="M17" s="71"/>
      <c r="N17" s="71"/>
      <c r="O17" s="71"/>
      <c r="P17" s="71"/>
      <c r="Q17" s="71"/>
      <c r="R17" s="71"/>
      <c r="X17" s="10">
        <f t="shared" si="1"/>
        <v>3</v>
      </c>
      <c r="Y17" s="10" t="s">
        <v>99</v>
      </c>
      <c r="Z17" s="10" t="s">
        <v>191</v>
      </c>
      <c r="AA17" s="62" t="s">
        <v>199</v>
      </c>
      <c r="AB17" s="62"/>
      <c r="AC17" s="62"/>
      <c r="AD17" s="62"/>
      <c r="AE17" s="10">
        <v>7</v>
      </c>
      <c r="AF17" s="10">
        <f>AE17*27.78</f>
        <v>194.46</v>
      </c>
    </row>
    <row r="18" spans="1:36" ht="23.4" x14ac:dyDescent="0.45">
      <c r="A18" s="10"/>
      <c r="B18" s="70" t="s">
        <v>127</v>
      </c>
      <c r="C18" s="71"/>
      <c r="D18" s="71"/>
      <c r="E18" s="71"/>
      <c r="F18" s="71"/>
      <c r="G18" s="71"/>
      <c r="H18" s="71"/>
      <c r="I18" s="71"/>
      <c r="J18" s="72"/>
      <c r="K18" s="70">
        <f>P12*(1+0.15)</f>
        <v>18.399999999999999</v>
      </c>
      <c r="L18" s="71"/>
      <c r="M18" s="71"/>
      <c r="N18" s="71"/>
      <c r="O18" s="71"/>
      <c r="P18" s="71"/>
      <c r="Q18" s="71"/>
      <c r="R18" s="71"/>
      <c r="X18" s="10">
        <f t="shared" si="1"/>
        <v>4</v>
      </c>
      <c r="Y18" s="10" t="s">
        <v>164</v>
      </c>
      <c r="Z18" s="10" t="s">
        <v>192</v>
      </c>
      <c r="AA18" s="62" t="s">
        <v>200</v>
      </c>
      <c r="AB18" s="62"/>
      <c r="AC18" s="62"/>
      <c r="AD18" s="62"/>
      <c r="AE18" s="10">
        <v>8</v>
      </c>
      <c r="AF18" s="10">
        <f>AE18*27.78</f>
        <v>222.24</v>
      </c>
    </row>
    <row r="19" spans="1:36" ht="23.4" x14ac:dyDescent="0.45">
      <c r="A19" s="10"/>
      <c r="B19" s="49"/>
      <c r="C19" s="50"/>
      <c r="D19" s="50"/>
      <c r="E19" s="50"/>
      <c r="F19" s="50"/>
      <c r="G19" s="50"/>
      <c r="H19" s="50"/>
      <c r="I19" s="50"/>
      <c r="J19" s="51"/>
      <c r="K19" s="49"/>
      <c r="L19" s="50"/>
      <c r="M19" s="50"/>
      <c r="N19" s="50"/>
      <c r="O19" s="50"/>
      <c r="P19" s="50"/>
      <c r="Q19" s="50"/>
      <c r="R19" s="50"/>
      <c r="AA19" s="62"/>
      <c r="AB19" s="62"/>
      <c r="AC19" s="62"/>
      <c r="AD19" s="62"/>
    </row>
    <row r="20" spans="1:36" ht="23.4" x14ac:dyDescent="0.45">
      <c r="A20" s="10"/>
      <c r="B20" s="49"/>
      <c r="C20" s="50"/>
      <c r="D20" s="50"/>
      <c r="E20" s="50"/>
      <c r="F20" s="50"/>
      <c r="G20" s="50"/>
      <c r="H20" s="50"/>
      <c r="I20" s="50"/>
      <c r="J20" s="51"/>
      <c r="K20" s="49"/>
      <c r="L20" s="50"/>
      <c r="M20" s="50"/>
      <c r="N20" s="50"/>
      <c r="O20" s="50"/>
      <c r="P20" s="50"/>
      <c r="Q20" s="50"/>
      <c r="R20" s="50"/>
      <c r="AA20" s="62"/>
      <c r="AB20" s="62"/>
      <c r="AC20" s="62"/>
      <c r="AD20" s="62"/>
    </row>
    <row r="21" spans="1:36" ht="23.4" x14ac:dyDescent="0.45">
      <c r="A21" s="10"/>
      <c r="B21" s="49"/>
      <c r="C21" s="50"/>
      <c r="D21" s="50"/>
      <c r="E21" s="50"/>
      <c r="F21" s="50"/>
      <c r="G21" s="50"/>
      <c r="H21" s="50"/>
      <c r="I21" s="50"/>
      <c r="J21" s="51"/>
      <c r="K21" s="49"/>
      <c r="L21" s="50"/>
      <c r="M21" s="50"/>
      <c r="N21" s="50"/>
      <c r="O21" s="50"/>
      <c r="P21" s="50"/>
      <c r="Q21" s="50"/>
      <c r="R21" s="50"/>
      <c r="AA21" s="62"/>
      <c r="AB21" s="62"/>
      <c r="AC21" s="62"/>
      <c r="AD21" s="62"/>
    </row>
    <row r="22" spans="1:36" ht="23.4" x14ac:dyDescent="0.45">
      <c r="A22" s="10"/>
      <c r="B22" s="49"/>
      <c r="C22" s="50"/>
      <c r="D22" s="50"/>
      <c r="E22" s="50"/>
      <c r="F22" s="50"/>
      <c r="G22" s="50"/>
      <c r="H22" s="50"/>
      <c r="I22" s="50"/>
      <c r="J22" s="51"/>
      <c r="K22" s="49"/>
      <c r="L22" s="50"/>
      <c r="M22" s="50"/>
      <c r="N22" s="50"/>
      <c r="O22" s="50"/>
      <c r="P22" s="50"/>
      <c r="Q22" s="50"/>
      <c r="R22" s="50"/>
      <c r="AA22" s="62"/>
      <c r="AB22" s="62"/>
      <c r="AC22" s="62"/>
      <c r="AD22" s="62"/>
    </row>
    <row r="23" spans="1:36" ht="23.4" x14ac:dyDescent="0.45">
      <c r="A23" s="10"/>
      <c r="B23" s="49"/>
      <c r="C23" s="50"/>
      <c r="D23" s="50"/>
      <c r="E23" s="50"/>
      <c r="F23" s="50"/>
      <c r="G23" s="50"/>
      <c r="H23" s="50"/>
      <c r="I23" s="50"/>
      <c r="J23" s="51"/>
      <c r="K23" s="49"/>
      <c r="L23" s="50"/>
      <c r="M23" s="50"/>
      <c r="N23" s="50"/>
      <c r="O23" s="50"/>
      <c r="P23" s="50"/>
      <c r="Q23" s="50"/>
      <c r="R23" s="50"/>
      <c r="AA23" s="62"/>
      <c r="AB23" s="62"/>
      <c r="AC23" s="62"/>
      <c r="AD23" s="62"/>
    </row>
    <row r="24" spans="1:36" ht="23.4" x14ac:dyDescent="0.45">
      <c r="A24" s="10"/>
      <c r="B24" s="49"/>
      <c r="C24" s="50"/>
      <c r="D24" s="50"/>
      <c r="E24" s="50"/>
      <c r="F24" s="50"/>
      <c r="G24" s="50"/>
      <c r="H24" s="50"/>
      <c r="I24" s="50"/>
      <c r="J24" s="51"/>
      <c r="K24" s="49"/>
      <c r="L24" s="50"/>
      <c r="M24" s="50"/>
      <c r="N24" s="50"/>
      <c r="O24" s="50"/>
      <c r="P24" s="50"/>
      <c r="Q24" s="50"/>
      <c r="R24" s="50"/>
      <c r="AA24" s="62"/>
      <c r="AB24" s="62"/>
      <c r="AC24" s="62"/>
      <c r="AD24" s="62"/>
    </row>
    <row r="25" spans="1:36" ht="23.4" x14ac:dyDescent="0.45">
      <c r="A25" s="10"/>
      <c r="B25" s="49"/>
      <c r="C25" s="50"/>
      <c r="D25" s="50"/>
      <c r="E25" s="50"/>
      <c r="F25" s="50"/>
      <c r="G25" s="50"/>
      <c r="H25" s="50"/>
      <c r="I25" s="50"/>
      <c r="J25" s="51"/>
      <c r="K25" s="49"/>
      <c r="L25" s="50"/>
      <c r="M25" s="50"/>
      <c r="N25" s="50"/>
      <c r="O25" s="50"/>
      <c r="P25" s="50"/>
      <c r="Q25" s="50"/>
      <c r="R25" s="50"/>
      <c r="Y25" s="10" t="s">
        <v>204</v>
      </c>
      <c r="Z25" s="10" t="s">
        <v>205</v>
      </c>
      <c r="AA25" s="62"/>
      <c r="AB25" s="62"/>
      <c r="AC25" s="62"/>
      <c r="AD25" s="62"/>
      <c r="AG25" s="28" t="str">
        <f>AB6</f>
        <v>Lab 07</v>
      </c>
      <c r="AH25" s="85" t="str">
        <f>AC6</f>
        <v>Workstudy and Method Engineering IE223L</v>
      </c>
      <c r="AI25" s="86"/>
    </row>
    <row r="26" spans="1:36" ht="121.2" customHeight="1" x14ac:dyDescent="0.45">
      <c r="A26" s="10"/>
      <c r="B26" s="49"/>
      <c r="C26" s="50"/>
      <c r="D26" s="50"/>
      <c r="E26" s="50"/>
      <c r="F26" s="50"/>
      <c r="G26" s="50"/>
      <c r="H26" s="50"/>
      <c r="I26" s="50"/>
      <c r="J26" s="51"/>
      <c r="K26" s="49"/>
      <c r="L26" s="50"/>
      <c r="M26" s="50"/>
      <c r="N26" s="50"/>
      <c r="O26" s="50"/>
      <c r="P26" s="50"/>
      <c r="Q26" s="50"/>
      <c r="R26" s="50"/>
      <c r="AG26" s="27" t="str">
        <f>X6</f>
        <v>Group 1</v>
      </c>
      <c r="AH26" s="81" t="str">
        <f>Y6</f>
        <v xml:space="preserve">Barira,Abubakar Hannan, Zunaria, </v>
      </c>
      <c r="AI26" s="81"/>
      <c r="AJ26" s="27" t="s">
        <v>186</v>
      </c>
    </row>
    <row r="27" spans="1:36" ht="121.2" customHeight="1" x14ac:dyDescent="0.45">
      <c r="A27" s="10"/>
      <c r="B27" s="49"/>
      <c r="C27" s="50"/>
      <c r="D27" s="50"/>
      <c r="E27" s="50"/>
      <c r="F27" s="50"/>
      <c r="G27" s="50"/>
      <c r="H27" s="50"/>
      <c r="I27" s="50"/>
      <c r="J27" s="51"/>
      <c r="K27" s="49"/>
      <c r="L27" s="50"/>
      <c r="M27" s="50"/>
      <c r="N27" s="50"/>
      <c r="O27" s="50"/>
      <c r="P27" s="50"/>
      <c r="Q27" s="50"/>
      <c r="R27" s="50"/>
      <c r="X27" s="30"/>
      <c r="Y27" s="30"/>
      <c r="Z27" s="30"/>
      <c r="AA27" s="30"/>
      <c r="AB27" s="30"/>
      <c r="AC27" s="30"/>
      <c r="AD27" s="30"/>
      <c r="AE27" s="30"/>
      <c r="AF27" s="30"/>
      <c r="AG27" s="27" t="s">
        <v>133</v>
      </c>
      <c r="AH27" s="27" t="s">
        <v>151</v>
      </c>
      <c r="AI27" s="27" t="s">
        <v>152</v>
      </c>
      <c r="AJ27" s="27" t="s">
        <v>154</v>
      </c>
    </row>
    <row r="28" spans="1:36" ht="121.2" customHeight="1" x14ac:dyDescent="0.45">
      <c r="A28" s="10"/>
      <c r="B28" s="49"/>
      <c r="C28" s="50"/>
      <c r="D28" s="50"/>
      <c r="E28" s="50"/>
      <c r="F28" s="50"/>
      <c r="G28" s="50"/>
      <c r="H28" s="50"/>
      <c r="I28" s="50"/>
      <c r="J28" s="51"/>
      <c r="K28" s="49"/>
      <c r="L28" s="50"/>
      <c r="M28" s="50"/>
      <c r="N28" s="50"/>
      <c r="O28" s="50"/>
      <c r="P28" s="50"/>
      <c r="Q28" s="50"/>
      <c r="R28" s="50"/>
      <c r="AG28" s="27" t="s">
        <v>134</v>
      </c>
      <c r="AH28" s="31"/>
      <c r="AI28" s="27" t="s">
        <v>153</v>
      </c>
      <c r="AJ28" s="27" t="s">
        <v>155</v>
      </c>
    </row>
    <row r="29" spans="1:36" ht="121.2" customHeight="1" x14ac:dyDescent="0.45">
      <c r="A29" s="10"/>
      <c r="B29" s="49"/>
      <c r="C29" s="50"/>
      <c r="D29" s="50"/>
      <c r="E29" s="50"/>
      <c r="F29" s="50"/>
      <c r="G29" s="50"/>
      <c r="H29" s="50"/>
      <c r="I29" s="50"/>
      <c r="J29" s="51"/>
      <c r="K29" s="49"/>
      <c r="L29" s="50"/>
      <c r="M29" s="50"/>
      <c r="N29" s="50"/>
      <c r="O29" s="50"/>
      <c r="P29" s="50"/>
      <c r="Q29" s="50"/>
      <c r="R29" s="50"/>
      <c r="AG29" s="27" t="s">
        <v>135</v>
      </c>
      <c r="AH29" s="31"/>
      <c r="AI29" s="27"/>
      <c r="AJ29" s="27" t="s">
        <v>99</v>
      </c>
    </row>
    <row r="30" spans="1:36" ht="121.2" customHeight="1" x14ac:dyDescent="0.45">
      <c r="A30" s="10"/>
      <c r="B30" s="49"/>
      <c r="C30" s="50"/>
      <c r="D30" s="50"/>
      <c r="E30" s="50"/>
      <c r="F30" s="50"/>
      <c r="G30" s="50"/>
      <c r="H30" s="50"/>
      <c r="I30" s="50"/>
      <c r="J30" s="51"/>
      <c r="K30" s="49"/>
      <c r="L30" s="50"/>
      <c r="M30" s="50"/>
      <c r="N30" s="50"/>
      <c r="O30" s="50"/>
      <c r="P30" s="50"/>
      <c r="Q30" s="50"/>
      <c r="R30" s="50"/>
      <c r="AG30" s="27" t="s">
        <v>136</v>
      </c>
      <c r="AH30" s="27"/>
      <c r="AI30" s="27"/>
      <c r="AJ30" s="27" t="s">
        <v>156</v>
      </c>
    </row>
    <row r="31" spans="1:36" ht="121.2" customHeight="1" x14ac:dyDescent="0.45">
      <c r="A31" s="10"/>
      <c r="B31" s="49"/>
      <c r="C31" s="50"/>
      <c r="D31" s="50"/>
      <c r="E31" s="50"/>
      <c r="F31" s="50"/>
      <c r="G31" s="50"/>
      <c r="H31" s="50"/>
      <c r="I31" s="50"/>
      <c r="J31" s="51"/>
      <c r="K31" s="49"/>
      <c r="L31" s="50"/>
      <c r="M31" s="50"/>
      <c r="N31" s="50"/>
      <c r="O31" s="50"/>
      <c r="P31" s="50"/>
      <c r="Q31" s="50"/>
      <c r="R31" s="50"/>
      <c r="AG31" s="27" t="s">
        <v>137</v>
      </c>
      <c r="AH31" s="27"/>
      <c r="AI31" s="27" t="s">
        <v>157</v>
      </c>
      <c r="AJ31" s="27" t="s">
        <v>158</v>
      </c>
    </row>
    <row r="32" spans="1:36" ht="121.2" customHeight="1" x14ac:dyDescent="0.45">
      <c r="A32" s="10"/>
      <c r="B32" s="49"/>
      <c r="C32" s="50"/>
      <c r="D32" s="50"/>
      <c r="E32" s="50"/>
      <c r="F32" s="50"/>
      <c r="G32" s="50"/>
      <c r="H32" s="50"/>
      <c r="I32" s="50"/>
      <c r="J32" s="51"/>
      <c r="K32" s="49"/>
      <c r="L32" s="50"/>
      <c r="M32" s="50"/>
      <c r="N32" s="50"/>
      <c r="O32" s="50"/>
      <c r="P32" s="50"/>
      <c r="Q32" s="50"/>
      <c r="R32" s="50"/>
      <c r="AG32" s="27" t="s">
        <v>138</v>
      </c>
      <c r="AH32" s="27"/>
      <c r="AI32" s="27"/>
      <c r="AJ32" s="27" t="s">
        <v>159</v>
      </c>
    </row>
    <row r="33" spans="1:36" ht="121.2" customHeight="1" x14ac:dyDescent="0.45">
      <c r="A33" s="10"/>
      <c r="B33" s="49"/>
      <c r="C33" s="50"/>
      <c r="D33" s="50"/>
      <c r="E33" s="50"/>
      <c r="F33" s="50"/>
      <c r="G33" s="50"/>
      <c r="H33" s="50"/>
      <c r="I33" s="50"/>
      <c r="J33" s="51"/>
      <c r="K33" s="49"/>
      <c r="L33" s="50"/>
      <c r="M33" s="50"/>
      <c r="N33" s="50"/>
      <c r="O33" s="50"/>
      <c r="P33" s="50"/>
      <c r="Q33" s="50"/>
      <c r="R33" s="50"/>
      <c r="AG33" s="27" t="s">
        <v>139</v>
      </c>
      <c r="AH33" s="27"/>
      <c r="AI33" s="27"/>
      <c r="AJ33" s="27" t="s">
        <v>160</v>
      </c>
    </row>
    <row r="34" spans="1:36" ht="121.2" customHeight="1" x14ac:dyDescent="0.45">
      <c r="A34" s="10"/>
      <c r="B34" s="49"/>
      <c r="C34" s="50"/>
      <c r="D34" s="50"/>
      <c r="E34" s="50"/>
      <c r="F34" s="50"/>
      <c r="G34" s="50"/>
      <c r="H34" s="50"/>
      <c r="I34" s="50"/>
      <c r="J34" s="51"/>
      <c r="K34" s="49"/>
      <c r="L34" s="50"/>
      <c r="M34" s="50"/>
      <c r="N34" s="50"/>
      <c r="O34" s="50"/>
      <c r="P34" s="50"/>
      <c r="Q34" s="50"/>
      <c r="R34" s="50"/>
      <c r="AG34" s="27" t="s">
        <v>140</v>
      </c>
      <c r="AH34" s="27"/>
      <c r="AI34" s="27"/>
      <c r="AJ34" s="27" t="s">
        <v>161</v>
      </c>
    </row>
    <row r="35" spans="1:36" ht="121.2" customHeight="1" x14ac:dyDescent="0.45">
      <c r="A35" s="10"/>
      <c r="B35" s="49"/>
      <c r="C35" s="50"/>
      <c r="D35" s="50"/>
      <c r="E35" s="50"/>
      <c r="F35" s="50"/>
      <c r="G35" s="50"/>
      <c r="H35" s="50"/>
      <c r="I35" s="50"/>
      <c r="J35" s="51"/>
      <c r="K35" s="49"/>
      <c r="L35" s="50"/>
      <c r="M35" s="50"/>
      <c r="N35" s="50"/>
      <c r="O35" s="50"/>
      <c r="P35" s="50"/>
      <c r="Q35" s="50"/>
      <c r="R35" s="50"/>
      <c r="AG35" s="27" t="s">
        <v>141</v>
      </c>
      <c r="AH35" s="27"/>
      <c r="AI35" s="27" t="s">
        <v>162</v>
      </c>
      <c r="AJ35" s="27" t="s">
        <v>163</v>
      </c>
    </row>
    <row r="36" spans="1:36" ht="121.2" customHeight="1" x14ac:dyDescent="0.45">
      <c r="A36" s="10"/>
      <c r="B36" s="49"/>
      <c r="C36" s="50"/>
      <c r="D36" s="50"/>
      <c r="E36" s="50"/>
      <c r="F36" s="50"/>
      <c r="G36" s="50"/>
      <c r="H36" s="50"/>
      <c r="I36" s="50"/>
      <c r="J36" s="51"/>
      <c r="K36" s="49"/>
      <c r="L36" s="50"/>
      <c r="M36" s="50"/>
      <c r="N36" s="50"/>
      <c r="O36" s="50"/>
      <c r="P36" s="50"/>
      <c r="Q36" s="50"/>
      <c r="R36" s="50"/>
      <c r="AG36" s="27" t="s">
        <v>142</v>
      </c>
      <c r="AH36" s="27"/>
      <c r="AI36" s="27"/>
      <c r="AJ36" s="27" t="s">
        <v>164</v>
      </c>
    </row>
    <row r="37" spans="1:36" ht="121.2" customHeight="1" x14ac:dyDescent="0.45">
      <c r="A37" s="10"/>
      <c r="B37" s="49"/>
      <c r="C37" s="50"/>
      <c r="D37" s="50"/>
      <c r="E37" s="50"/>
      <c r="F37" s="50"/>
      <c r="G37" s="50"/>
      <c r="H37" s="50"/>
      <c r="I37" s="50"/>
      <c r="J37" s="51"/>
      <c r="K37" s="49"/>
      <c r="L37" s="50"/>
      <c r="M37" s="50"/>
      <c r="N37" s="50"/>
      <c r="O37" s="50"/>
      <c r="P37" s="50"/>
      <c r="Q37" s="50"/>
      <c r="R37" s="50"/>
      <c r="AG37" s="27" t="s">
        <v>143</v>
      </c>
      <c r="AH37" s="27"/>
      <c r="AI37" s="27"/>
      <c r="AJ37" s="27" t="s">
        <v>165</v>
      </c>
    </row>
    <row r="38" spans="1:36" ht="121.2" customHeight="1" x14ac:dyDescent="0.45">
      <c r="A38" s="10"/>
      <c r="B38" s="49"/>
      <c r="C38" s="50"/>
      <c r="D38" s="50"/>
      <c r="E38" s="50"/>
      <c r="F38" s="50"/>
      <c r="G38" s="50"/>
      <c r="H38" s="50"/>
      <c r="I38" s="50"/>
      <c r="J38" s="51"/>
      <c r="K38" s="49"/>
      <c r="L38" s="50"/>
      <c r="M38" s="50"/>
      <c r="N38" s="50"/>
      <c r="O38" s="50"/>
      <c r="P38" s="50"/>
      <c r="Q38" s="50"/>
      <c r="R38" s="50"/>
      <c r="AG38" s="27" t="s">
        <v>144</v>
      </c>
      <c r="AH38" s="27"/>
      <c r="AI38" s="27" t="s">
        <v>166</v>
      </c>
      <c r="AJ38" s="27" t="s">
        <v>167</v>
      </c>
    </row>
    <row r="39" spans="1:36" ht="121.2" customHeight="1" x14ac:dyDescent="0.45">
      <c r="A39" s="68" t="s">
        <v>91</v>
      </c>
      <c r="B39" s="68"/>
      <c r="C39" s="68"/>
      <c r="D39" s="68"/>
      <c r="E39" s="15" t="s">
        <v>92</v>
      </c>
      <c r="F39" s="15"/>
      <c r="G39" s="15"/>
      <c r="H39" s="15"/>
      <c r="I39" s="15"/>
      <c r="J39" s="15"/>
      <c r="K39" s="69" t="s">
        <v>93</v>
      </c>
      <c r="L39" s="69"/>
      <c r="M39" s="69"/>
      <c r="N39" s="9"/>
      <c r="O39" s="9"/>
      <c r="AG39" s="27" t="s">
        <v>145</v>
      </c>
      <c r="AH39" s="27"/>
      <c r="AI39" s="27"/>
      <c r="AJ39" s="27" t="s">
        <v>168</v>
      </c>
    </row>
    <row r="40" spans="1:36" ht="121.2" customHeight="1" x14ac:dyDescent="0.45">
      <c r="A40" s="16"/>
      <c r="B40" s="17"/>
      <c r="C40" s="18"/>
      <c r="D40" s="18"/>
      <c r="E40" s="18"/>
      <c r="F40" s="18"/>
      <c r="G40" s="18"/>
      <c r="H40" s="18"/>
      <c r="I40" s="18"/>
      <c r="J40" s="18"/>
      <c r="K40" s="13"/>
      <c r="L40" s="13"/>
      <c r="M40" s="13"/>
      <c r="N40" s="13"/>
      <c r="O40" s="13"/>
      <c r="AG40" s="27" t="s">
        <v>146</v>
      </c>
      <c r="AH40" s="27"/>
      <c r="AI40" s="27" t="s">
        <v>169</v>
      </c>
      <c r="AJ40" s="27" t="s">
        <v>170</v>
      </c>
    </row>
    <row r="41" spans="1:36" ht="121.2" customHeight="1" x14ac:dyDescent="0.45">
      <c r="AG41" s="27" t="s">
        <v>147</v>
      </c>
      <c r="AH41" s="27"/>
      <c r="AI41" s="27"/>
      <c r="AJ41" s="27" t="s">
        <v>171</v>
      </c>
    </row>
    <row r="42" spans="1:36" ht="121.2" customHeight="1" x14ac:dyDescent="0.45">
      <c r="AG42" s="27" t="s">
        <v>148</v>
      </c>
      <c r="AH42" s="27"/>
      <c r="AI42" s="27" t="s">
        <v>172</v>
      </c>
      <c r="AJ42" s="27" t="s">
        <v>173</v>
      </c>
    </row>
    <row r="43" spans="1:36" ht="121.2" customHeight="1" x14ac:dyDescent="0.45">
      <c r="AG43" s="27" t="s">
        <v>149</v>
      </c>
      <c r="AH43" s="27"/>
      <c r="AI43" s="27"/>
      <c r="AJ43" s="27" t="s">
        <v>174</v>
      </c>
    </row>
    <row r="44" spans="1:36" ht="121.2" customHeight="1" x14ac:dyDescent="0.45">
      <c r="AG44" s="27" t="s">
        <v>150</v>
      </c>
      <c r="AH44" s="27"/>
      <c r="AI44" s="27"/>
      <c r="AJ44" s="27" t="s">
        <v>175</v>
      </c>
    </row>
    <row r="45" spans="1:36" ht="121.2" customHeight="1" x14ac:dyDescent="0.45">
      <c r="AG45" s="27"/>
      <c r="AH45" s="27"/>
      <c r="AI45" s="27"/>
      <c r="AJ45" s="27" t="s">
        <v>176</v>
      </c>
    </row>
  </sheetData>
  <mergeCells count="93">
    <mergeCell ref="AH26:AI26"/>
    <mergeCell ref="AC6:AF6"/>
    <mergeCell ref="AH25:AI25"/>
    <mergeCell ref="AA22:AD22"/>
    <mergeCell ref="AA23:AD23"/>
    <mergeCell ref="AA24:AD24"/>
    <mergeCell ref="AA25:AD25"/>
    <mergeCell ref="AA8:AD8"/>
    <mergeCell ref="AA9:AD9"/>
    <mergeCell ref="AA10:AD10"/>
    <mergeCell ref="AA11:AD11"/>
    <mergeCell ref="AA12:AD12"/>
    <mergeCell ref="AA18:AD18"/>
    <mergeCell ref="AA19:AD19"/>
    <mergeCell ref="AA20:AD20"/>
    <mergeCell ref="AA21:AD21"/>
    <mergeCell ref="AA13:AD13"/>
    <mergeCell ref="AA14:AD14"/>
    <mergeCell ref="AA15:AD15"/>
    <mergeCell ref="AA16:AD16"/>
    <mergeCell ref="AA17:AD17"/>
    <mergeCell ref="AA7:AD7"/>
    <mergeCell ref="B7:J7"/>
    <mergeCell ref="Q4:Q6"/>
    <mergeCell ref="R4:R6"/>
    <mergeCell ref="Y6:Z6"/>
    <mergeCell ref="A1:F1"/>
    <mergeCell ref="A2:J2"/>
    <mergeCell ref="A3:B3"/>
    <mergeCell ref="C3:K3"/>
    <mergeCell ref="P4:P6"/>
    <mergeCell ref="B5:J5"/>
    <mergeCell ref="B6:J6"/>
    <mergeCell ref="M3:O3"/>
    <mergeCell ref="A4:A5"/>
    <mergeCell ref="B4:J4"/>
    <mergeCell ref="B8:J8"/>
    <mergeCell ref="B9:J9"/>
    <mergeCell ref="B12:J12"/>
    <mergeCell ref="B11:J11"/>
    <mergeCell ref="B13:J13"/>
    <mergeCell ref="B25:J25"/>
    <mergeCell ref="B14:J14"/>
    <mergeCell ref="B15:J15"/>
    <mergeCell ref="B16:J16"/>
    <mergeCell ref="B17:J17"/>
    <mergeCell ref="B18:J18"/>
    <mergeCell ref="B19:J19"/>
    <mergeCell ref="B20:J20"/>
    <mergeCell ref="B21:J21"/>
    <mergeCell ref="B22:J22"/>
    <mergeCell ref="B23:J23"/>
    <mergeCell ref="B24:J24"/>
    <mergeCell ref="B37:J37"/>
    <mergeCell ref="B26:J26"/>
    <mergeCell ref="B27:J27"/>
    <mergeCell ref="B28:J28"/>
    <mergeCell ref="B29:J29"/>
    <mergeCell ref="B30:J30"/>
    <mergeCell ref="B31:J31"/>
    <mergeCell ref="K26:R26"/>
    <mergeCell ref="B38:J38"/>
    <mergeCell ref="A39:D39"/>
    <mergeCell ref="K39:M39"/>
    <mergeCell ref="K2:T2"/>
    <mergeCell ref="B10:J10"/>
    <mergeCell ref="K16:R16"/>
    <mergeCell ref="K17:R17"/>
    <mergeCell ref="K18:R18"/>
    <mergeCell ref="K19:R19"/>
    <mergeCell ref="K20:R20"/>
    <mergeCell ref="B32:J32"/>
    <mergeCell ref="B33:J33"/>
    <mergeCell ref="B34:J34"/>
    <mergeCell ref="B35:J35"/>
    <mergeCell ref="B36:J36"/>
    <mergeCell ref="K21:R21"/>
    <mergeCell ref="K22:R22"/>
    <mergeCell ref="K23:R23"/>
    <mergeCell ref="K24:R24"/>
    <mergeCell ref="K25:R25"/>
    <mergeCell ref="K38:R38"/>
    <mergeCell ref="K27:R27"/>
    <mergeCell ref="K28:R28"/>
    <mergeCell ref="K29:R29"/>
    <mergeCell ref="K30:R30"/>
    <mergeCell ref="K31:R31"/>
    <mergeCell ref="K32:R32"/>
    <mergeCell ref="K33:R33"/>
    <mergeCell ref="K34:R34"/>
    <mergeCell ref="K35:R35"/>
    <mergeCell ref="K36:R36"/>
    <mergeCell ref="K37:R37"/>
  </mergeCells>
  <pageMargins left="0.7" right="0.7" top="0.75" bottom="0.75" header="0.3" footer="0.3"/>
  <pageSetup paperSize="9" scale="45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M42"/>
  <sheetViews>
    <sheetView zoomScale="55" zoomScaleNormal="55" workbookViewId="0">
      <selection activeCell="L7" sqref="L7"/>
    </sheetView>
  </sheetViews>
  <sheetFormatPr defaultRowHeight="14.4" x14ac:dyDescent="0.3"/>
  <cols>
    <col min="1" max="1" width="13.6640625" bestFit="1" customWidth="1"/>
    <col min="2" max="2" width="24.33203125" bestFit="1" customWidth="1"/>
    <col min="3" max="3" width="26.88671875" bestFit="1" customWidth="1"/>
    <col min="10" max="10" width="45.109375" bestFit="1" customWidth="1"/>
    <col min="11" max="11" width="47.5546875" bestFit="1" customWidth="1"/>
    <col min="12" max="12" width="47.33203125" bestFit="1" customWidth="1"/>
    <col min="13" max="13" width="40.33203125" bestFit="1" customWidth="1"/>
  </cols>
  <sheetData>
    <row r="1" spans="1:13" ht="23.4" x14ac:dyDescent="0.45">
      <c r="A1" s="10" t="s">
        <v>129</v>
      </c>
      <c r="B1" s="10" t="s">
        <v>130</v>
      </c>
      <c r="C1" s="10" t="s">
        <v>151</v>
      </c>
      <c r="D1" s="82" t="s">
        <v>131</v>
      </c>
      <c r="E1" s="84"/>
      <c r="F1" s="84"/>
      <c r="G1" s="83"/>
      <c r="H1" s="10" t="s">
        <v>56</v>
      </c>
      <c r="I1" s="10" t="s">
        <v>132</v>
      </c>
      <c r="J1" s="28"/>
      <c r="K1" s="28"/>
      <c r="L1" s="28"/>
      <c r="M1" s="28"/>
    </row>
    <row r="2" spans="1:13" ht="23.4" x14ac:dyDescent="0.45">
      <c r="A2" s="10">
        <v>1</v>
      </c>
      <c r="B2" s="10"/>
      <c r="C2" s="10"/>
      <c r="D2" s="82"/>
      <c r="E2" s="84"/>
      <c r="F2" s="84"/>
      <c r="G2" s="83"/>
      <c r="H2" s="10"/>
      <c r="I2" s="10"/>
      <c r="J2" s="28"/>
      <c r="L2" s="28"/>
      <c r="M2" s="28"/>
    </row>
    <row r="3" spans="1:13" ht="23.4" x14ac:dyDescent="0.45">
      <c r="A3" s="10"/>
      <c r="B3" s="10"/>
      <c r="C3" s="10"/>
      <c r="D3" s="82"/>
      <c r="E3" s="84"/>
      <c r="F3" s="84"/>
      <c r="G3" s="83"/>
      <c r="H3" s="10"/>
      <c r="I3" s="10"/>
      <c r="J3" s="28"/>
      <c r="L3" s="28"/>
      <c r="M3" s="28"/>
    </row>
    <row r="4" spans="1:13" ht="23.4" x14ac:dyDescent="0.45">
      <c r="A4" s="10"/>
      <c r="B4" s="10"/>
      <c r="C4" s="10"/>
      <c r="D4" s="82"/>
      <c r="E4" s="84"/>
      <c r="F4" s="84"/>
      <c r="G4" s="83"/>
      <c r="H4" s="10"/>
      <c r="I4" s="10"/>
      <c r="J4" s="28"/>
      <c r="K4" s="28"/>
      <c r="L4" s="28"/>
      <c r="M4" s="28"/>
    </row>
    <row r="5" spans="1:13" ht="23.4" x14ac:dyDescent="0.45">
      <c r="A5" s="10"/>
      <c r="B5" s="10"/>
      <c r="C5" s="10"/>
      <c r="D5" s="82"/>
      <c r="E5" s="84"/>
      <c r="F5" s="84"/>
      <c r="G5" s="83"/>
      <c r="H5" s="10"/>
      <c r="I5" s="10"/>
      <c r="J5" s="28"/>
      <c r="K5" s="28"/>
      <c r="L5" s="28"/>
      <c r="M5" s="28"/>
    </row>
    <row r="6" spans="1:13" ht="23.4" x14ac:dyDescent="0.45">
      <c r="A6" s="10"/>
      <c r="B6" s="10"/>
      <c r="C6" s="10"/>
      <c r="D6" s="82"/>
      <c r="E6" s="84"/>
      <c r="F6" s="84"/>
      <c r="G6" s="83"/>
      <c r="H6" s="10"/>
      <c r="I6" s="10"/>
      <c r="J6" s="28"/>
      <c r="K6" s="28"/>
      <c r="L6" s="28"/>
      <c r="M6" s="28"/>
    </row>
    <row r="7" spans="1:13" ht="23.4" x14ac:dyDescent="0.45">
      <c r="A7" s="10"/>
      <c r="B7" s="10"/>
      <c r="C7" s="10"/>
      <c r="D7" s="82"/>
      <c r="E7" s="84"/>
      <c r="F7" s="84"/>
      <c r="G7" s="83"/>
      <c r="H7" s="10"/>
      <c r="I7" s="10"/>
      <c r="J7" s="28"/>
      <c r="K7" s="28"/>
      <c r="L7" s="28"/>
      <c r="M7" s="28"/>
    </row>
    <row r="8" spans="1:13" ht="23.4" x14ac:dyDescent="0.45">
      <c r="A8" s="10"/>
      <c r="B8" s="10"/>
      <c r="C8" s="10"/>
      <c r="D8" s="82"/>
      <c r="E8" s="84"/>
      <c r="F8" s="84"/>
      <c r="G8" s="83"/>
      <c r="H8" s="10"/>
      <c r="I8" s="10"/>
      <c r="J8" s="28"/>
      <c r="K8" s="28"/>
      <c r="L8" s="28"/>
      <c r="M8" s="28"/>
    </row>
    <row r="9" spans="1:13" ht="23.4" x14ac:dyDescent="0.45">
      <c r="A9" s="10"/>
      <c r="B9" s="10"/>
      <c r="C9" s="10"/>
      <c r="D9" s="82"/>
      <c r="E9" s="84"/>
      <c r="F9" s="84"/>
      <c r="G9" s="83"/>
      <c r="H9" s="10"/>
      <c r="I9" s="10"/>
      <c r="J9" s="28"/>
      <c r="K9" s="28"/>
      <c r="L9" s="28"/>
      <c r="M9" s="28"/>
    </row>
    <row r="10" spans="1:13" ht="23.4" x14ac:dyDescent="0.45">
      <c r="A10" s="10"/>
      <c r="B10" s="10"/>
      <c r="C10" s="10"/>
      <c r="D10" s="82"/>
      <c r="E10" s="84"/>
      <c r="F10" s="84"/>
      <c r="G10" s="83"/>
      <c r="H10" s="10"/>
      <c r="I10" s="10"/>
      <c r="J10" s="28"/>
      <c r="K10" s="28"/>
      <c r="L10" s="28"/>
      <c r="M10" s="28"/>
    </row>
    <row r="11" spans="1:13" ht="23.4" x14ac:dyDescent="0.45">
      <c r="A11" s="10"/>
      <c r="B11" s="10"/>
      <c r="C11" s="10"/>
      <c r="D11" s="82"/>
      <c r="E11" s="84"/>
      <c r="F11" s="84"/>
      <c r="G11" s="83"/>
      <c r="H11" s="10"/>
      <c r="I11" s="10"/>
      <c r="J11" s="28"/>
      <c r="K11" s="28"/>
      <c r="L11" s="28"/>
      <c r="M11" s="28"/>
    </row>
    <row r="12" spans="1:13" ht="23.4" x14ac:dyDescent="0.45">
      <c r="A12" s="10"/>
      <c r="B12" s="10"/>
      <c r="C12" s="10"/>
      <c r="D12" s="82"/>
      <c r="E12" s="84"/>
      <c r="F12" s="84"/>
      <c r="G12" s="83"/>
      <c r="H12" s="10"/>
      <c r="I12" s="10"/>
      <c r="J12" s="28"/>
      <c r="K12" s="28"/>
      <c r="L12" s="28"/>
      <c r="M12" s="28"/>
    </row>
    <row r="13" spans="1:13" ht="23.4" x14ac:dyDescent="0.45">
      <c r="A13" s="10"/>
      <c r="B13" s="10"/>
      <c r="C13" s="10"/>
      <c r="D13" s="82"/>
      <c r="E13" s="84"/>
      <c r="F13" s="84"/>
      <c r="G13" s="83"/>
      <c r="H13" s="10"/>
      <c r="I13" s="10"/>
      <c r="J13" s="28"/>
      <c r="K13" s="28"/>
      <c r="L13" s="28"/>
      <c r="M13" s="28"/>
    </row>
    <row r="14" spans="1:13" ht="23.4" x14ac:dyDescent="0.45">
      <c r="A14" s="10"/>
      <c r="B14" s="10"/>
      <c r="C14" s="10"/>
      <c r="D14" s="82"/>
      <c r="E14" s="84"/>
      <c r="F14" s="84"/>
      <c r="G14" s="83"/>
      <c r="H14" s="10"/>
      <c r="I14" s="10"/>
      <c r="J14" s="28"/>
      <c r="K14" s="28"/>
      <c r="L14" s="28"/>
      <c r="M14" s="28"/>
    </row>
    <row r="15" spans="1:13" ht="23.4" x14ac:dyDescent="0.45">
      <c r="A15" s="10"/>
      <c r="B15" s="10"/>
      <c r="C15" s="10"/>
      <c r="D15" s="82"/>
      <c r="E15" s="84"/>
      <c r="F15" s="84"/>
      <c r="G15" s="83"/>
      <c r="H15" s="10"/>
      <c r="I15" s="10"/>
      <c r="J15" s="28"/>
      <c r="K15" s="28"/>
      <c r="L15" s="28"/>
      <c r="M15" s="28"/>
    </row>
    <row r="16" spans="1:13" ht="23.4" x14ac:dyDescent="0.45">
      <c r="A16" s="10"/>
      <c r="B16" s="10"/>
      <c r="C16" s="10"/>
      <c r="D16" s="82"/>
      <c r="E16" s="84"/>
      <c r="F16" s="84"/>
      <c r="G16" s="83"/>
      <c r="H16" s="10"/>
      <c r="I16" s="10"/>
      <c r="J16" s="28"/>
      <c r="K16" s="28"/>
      <c r="L16" s="28"/>
      <c r="M16" s="28"/>
    </row>
    <row r="17" spans="1:13" ht="23.4" x14ac:dyDescent="0.45">
      <c r="A17" s="10"/>
      <c r="B17" s="10"/>
      <c r="C17" s="10"/>
      <c r="D17" s="82"/>
      <c r="E17" s="84"/>
      <c r="F17" s="84"/>
      <c r="G17" s="83"/>
      <c r="H17" s="10"/>
      <c r="I17" s="10"/>
      <c r="J17" s="28"/>
      <c r="K17" s="28"/>
      <c r="L17" s="28"/>
      <c r="M17" s="28"/>
    </row>
    <row r="18" spans="1:13" ht="23.4" x14ac:dyDescent="0.45">
      <c r="A18" s="10"/>
      <c r="B18" s="10"/>
      <c r="C18" s="10"/>
      <c r="D18" s="82"/>
      <c r="E18" s="84"/>
      <c r="F18" s="84"/>
      <c r="G18" s="83"/>
      <c r="H18" s="10"/>
      <c r="I18" s="10"/>
      <c r="J18" s="28"/>
      <c r="K18" s="28"/>
      <c r="L18" s="28"/>
      <c r="M18" s="28"/>
    </row>
    <row r="19" spans="1:13" ht="23.4" x14ac:dyDescent="0.45">
      <c r="A19" s="10"/>
      <c r="B19" s="10"/>
      <c r="C19" s="10"/>
      <c r="D19" s="82"/>
      <c r="E19" s="84"/>
      <c r="F19" s="84"/>
      <c r="G19" s="83"/>
      <c r="H19" s="10"/>
      <c r="I19" s="10"/>
      <c r="J19" s="28"/>
      <c r="K19" s="28"/>
      <c r="L19" s="28"/>
      <c r="M19" s="28"/>
    </row>
    <row r="25" spans="1:13" ht="23.4" x14ac:dyDescent="0.45">
      <c r="K25" s="28" t="s">
        <v>133</v>
      </c>
    </row>
    <row r="26" spans="1:13" ht="23.4" x14ac:dyDescent="0.45">
      <c r="K26" s="28" t="s">
        <v>134</v>
      </c>
    </row>
    <row r="27" spans="1:13" ht="23.4" x14ac:dyDescent="0.45">
      <c r="K27" s="28" t="s">
        <v>135</v>
      </c>
    </row>
    <row r="28" spans="1:13" ht="23.4" x14ac:dyDescent="0.45">
      <c r="K28" s="28" t="s">
        <v>136</v>
      </c>
    </row>
    <row r="29" spans="1:13" ht="23.4" x14ac:dyDescent="0.45">
      <c r="K29" s="28" t="s">
        <v>137</v>
      </c>
    </row>
    <row r="30" spans="1:13" ht="23.4" x14ac:dyDescent="0.45">
      <c r="K30" s="28" t="s">
        <v>138</v>
      </c>
    </row>
    <row r="31" spans="1:13" ht="23.4" x14ac:dyDescent="0.45">
      <c r="K31" s="28" t="s">
        <v>139</v>
      </c>
    </row>
    <row r="32" spans="1:13" ht="23.4" x14ac:dyDescent="0.45">
      <c r="K32" s="28" t="s">
        <v>140</v>
      </c>
    </row>
    <row r="33" spans="11:11" ht="23.4" x14ac:dyDescent="0.45">
      <c r="K33" s="28" t="s">
        <v>141</v>
      </c>
    </row>
    <row r="34" spans="11:11" ht="23.4" x14ac:dyDescent="0.45">
      <c r="K34" s="28" t="s">
        <v>142</v>
      </c>
    </row>
    <row r="35" spans="11:11" ht="23.4" x14ac:dyDescent="0.45">
      <c r="K35" s="28" t="s">
        <v>143</v>
      </c>
    </row>
    <row r="36" spans="11:11" ht="23.4" x14ac:dyDescent="0.45">
      <c r="K36" s="28" t="s">
        <v>144</v>
      </c>
    </row>
    <row r="37" spans="11:11" ht="23.4" x14ac:dyDescent="0.45">
      <c r="K37" s="28" t="s">
        <v>145</v>
      </c>
    </row>
    <row r="38" spans="11:11" ht="23.4" x14ac:dyDescent="0.45">
      <c r="K38" s="28" t="s">
        <v>146</v>
      </c>
    </row>
    <row r="39" spans="11:11" ht="23.4" x14ac:dyDescent="0.45">
      <c r="K39" s="28" t="s">
        <v>147</v>
      </c>
    </row>
    <row r="40" spans="11:11" ht="23.4" x14ac:dyDescent="0.45">
      <c r="K40" s="28" t="s">
        <v>148</v>
      </c>
    </row>
    <row r="41" spans="11:11" ht="23.4" x14ac:dyDescent="0.45">
      <c r="K41" s="28" t="s">
        <v>149</v>
      </c>
    </row>
    <row r="42" spans="11:11" ht="23.4" x14ac:dyDescent="0.45">
      <c r="K42" s="28" t="s">
        <v>150</v>
      </c>
    </row>
  </sheetData>
  <mergeCells count="19">
    <mergeCell ref="D19:G19"/>
    <mergeCell ref="D13:G13"/>
    <mergeCell ref="D14:G14"/>
    <mergeCell ref="D15:G15"/>
    <mergeCell ref="D16:G16"/>
    <mergeCell ref="D17:G17"/>
    <mergeCell ref="D18:G18"/>
    <mergeCell ref="D12:G12"/>
    <mergeCell ref="D1:G1"/>
    <mergeCell ref="D2:G2"/>
    <mergeCell ref="D3:G3"/>
    <mergeCell ref="D4:G4"/>
    <mergeCell ref="D5:G5"/>
    <mergeCell ref="D6:G6"/>
    <mergeCell ref="D7:G7"/>
    <mergeCell ref="D8:G8"/>
    <mergeCell ref="D9:G9"/>
    <mergeCell ref="D10:G10"/>
    <mergeCell ref="D11:G1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4</vt:i4>
      </vt:variant>
    </vt:vector>
  </HeadingPairs>
  <TitlesOfParts>
    <vt:vector size="15" baseType="lpstr">
      <vt:lpstr>Lab_02-G1</vt:lpstr>
      <vt:lpstr>Lab_03-G1</vt:lpstr>
      <vt:lpstr>Lab_04-G1</vt:lpstr>
      <vt:lpstr>Lab_04-G2</vt:lpstr>
      <vt:lpstr>Lab_05_G1</vt:lpstr>
      <vt:lpstr>Lab_06_G1</vt:lpstr>
      <vt:lpstr>Lab_07_G1</vt:lpstr>
      <vt:lpstr>Lab_07_G1_Left or Right Hand</vt:lpstr>
      <vt:lpstr>Lab_07_Hand_Motion_Chart</vt:lpstr>
      <vt:lpstr>Lab_08_Flow_Chart</vt:lpstr>
      <vt:lpstr>Lab_09_String_Diagram</vt:lpstr>
      <vt:lpstr>'Lab_03-G1'!Print_Area</vt:lpstr>
      <vt:lpstr>Lab_05_G1!Print_Area</vt:lpstr>
      <vt:lpstr>Lab_06_G1!Print_Area</vt:lpstr>
      <vt:lpstr>'Lab_07_G1_Left or Right Hand'!Print_Area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Mohammad Abubakar Atiq</dc:creator>
  <cp:lastModifiedBy>AbuBakarAtiq</cp:lastModifiedBy>
  <cp:lastPrinted>2024-06-09T18:36:42Z</cp:lastPrinted>
  <dcterms:created xsi:type="dcterms:W3CDTF">2024-03-27T06:08:56Z</dcterms:created>
  <dcterms:modified xsi:type="dcterms:W3CDTF">2024-08-19T10:56:50Z</dcterms:modified>
</cp:coreProperties>
</file>